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ホームページ関係\ホームページ編集\R3.12.16 可能額計算表追加\"/>
    </mc:Choice>
  </mc:AlternateContent>
  <xr:revisionPtr revIDLastSave="0" documentId="13_ncr:1_{055F5626-B33D-43F0-971C-844711614700}" xr6:coauthVersionLast="47" xr6:coauthVersionMax="47" xr10:uidLastSave="{00000000-0000-0000-0000-000000000000}"/>
  <bookViews>
    <workbookView xWindow="-120" yWindow="-120" windowWidth="20730" windowHeight="11160" xr2:uid="{00000000-000D-0000-FFFF-FFFF00000000}"/>
  </bookViews>
  <sheets>
    <sheet name="給料" sheetId="1" r:id="rId1"/>
    <sheet name="給料と賞与" sheetId="2" r:id="rId2"/>
  </sheets>
  <definedNames>
    <definedName name="_xlnm.Print_Area" localSheetId="0">給料!$A$1:$AI$39</definedName>
    <definedName name="_xlnm.Print_Area" localSheetId="1">給料と賞与!$A$17:$AI$44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2" l="1"/>
  <c r="R32" i="1"/>
  <c r="Z37" i="1"/>
  <c r="AA28" i="2" l="1"/>
  <c r="R28" i="2"/>
  <c r="A42" i="2" l="1"/>
  <c r="J14" i="2"/>
  <c r="R35" i="2" l="1"/>
  <c r="R32" i="2"/>
  <c r="R30" i="1"/>
  <c r="Z30" i="1"/>
  <c r="R26" i="1"/>
  <c r="R27" i="1"/>
  <c r="Z27" i="1"/>
  <c r="Z26" i="1"/>
  <c r="AK31" i="2" l="1"/>
  <c r="AK28" i="2"/>
  <c r="Z38" i="1" l="1"/>
  <c r="Z23" i="1"/>
  <c r="R23" i="1"/>
  <c r="AK35" i="2"/>
  <c r="AA35" i="2"/>
  <c r="AA32" i="2"/>
  <c r="AA31" i="2"/>
  <c r="R31" i="2"/>
  <c r="AK32" i="2" l="1"/>
  <c r="J13" i="2"/>
  <c r="J12" i="2"/>
  <c r="B11" i="2"/>
  <c r="Z24" i="2"/>
  <c r="Q24" i="2"/>
  <c r="J9" i="2"/>
  <c r="J8" i="2"/>
  <c r="J7" i="2"/>
  <c r="B6" i="2"/>
  <c r="K38" i="2"/>
  <c r="R39" i="2" s="1"/>
  <c r="AJ40" i="2" s="1"/>
  <c r="K33" i="1"/>
  <c r="R34" i="1" s="1"/>
  <c r="AA36" i="1" s="1"/>
  <c r="AN40" i="2" l="1"/>
  <c r="AJ41" i="2"/>
  <c r="R40" i="2" s="1"/>
  <c r="R42" i="2" s="1"/>
  <c r="AR40" i="2" l="1"/>
  <c r="AJ42" i="2" s="1"/>
  <c r="AJ43" i="2" s="1"/>
  <c r="AA35" i="1"/>
  <c r="R35" i="1" s="1"/>
  <c r="R37" i="1" s="1"/>
  <c r="AI36" i="1" s="1"/>
  <c r="R38" i="1" s="1"/>
  <c r="R43" i="2" l="1"/>
  <c r="AA43" i="2" s="1"/>
</calcChain>
</file>

<file path=xl/sharedStrings.xml><?xml version="1.0" encoding="utf-8"?>
<sst xmlns="http://schemas.openxmlformats.org/spreadsheetml/2006/main" count="161" uniqueCount="97">
  <si>
    <t>給料等の差押可能金額計算表</t>
    <rPh sb="0" eb="2">
      <t>キュウリョウ</t>
    </rPh>
    <rPh sb="2" eb="3">
      <t>トウ</t>
    </rPh>
    <rPh sb="4" eb="6">
      <t>サシオサエ</t>
    </rPh>
    <rPh sb="6" eb="8">
      <t>カノウ</t>
    </rPh>
    <rPh sb="8" eb="10">
      <t>キンガク</t>
    </rPh>
    <rPh sb="10" eb="12">
      <t>ケイサン</t>
    </rPh>
    <rPh sb="12" eb="13">
      <t>ヒョウ</t>
    </rPh>
    <phoneticPr fontId="1"/>
  </si>
  <si>
    <t>その他の手当等</t>
    <rPh sb="2" eb="3">
      <t>タ</t>
    </rPh>
    <rPh sb="4" eb="6">
      <t>テアテ</t>
    </rPh>
    <rPh sb="6" eb="7">
      <t>トウ</t>
    </rPh>
    <phoneticPr fontId="1"/>
  </si>
  <si>
    <t>合計</t>
    <rPh sb="0" eb="2">
      <t>ゴウケイ</t>
    </rPh>
    <phoneticPr fontId="1"/>
  </si>
  <si>
    <t>源泉所得税</t>
    <rPh sb="0" eb="2">
      <t>ゲンセン</t>
    </rPh>
    <rPh sb="2" eb="5">
      <t>ショトクゼイ</t>
    </rPh>
    <phoneticPr fontId="1"/>
  </si>
  <si>
    <t>年末調整不足額</t>
    <rPh sb="0" eb="2">
      <t>ネンマツ</t>
    </rPh>
    <rPh sb="2" eb="4">
      <t>チョウセイ</t>
    </rPh>
    <rPh sb="4" eb="6">
      <t>フソク</t>
    </rPh>
    <rPh sb="6" eb="7">
      <t>ガク</t>
    </rPh>
    <phoneticPr fontId="1"/>
  </si>
  <si>
    <t>基本給に相当する金額</t>
    <phoneticPr fontId="1"/>
  </si>
  <si>
    <t>扶養手当、通勤手当等</t>
    <phoneticPr fontId="1"/>
  </si>
  <si>
    <t>特別徴収住民税額</t>
    <rPh sb="0" eb="2">
      <t>トクベツ</t>
    </rPh>
    <rPh sb="2" eb="4">
      <t>チョウシュウ</t>
    </rPh>
    <rPh sb="4" eb="7">
      <t>ジュウミンゼイ</t>
    </rPh>
    <rPh sb="7" eb="8">
      <t>ガク</t>
    </rPh>
    <phoneticPr fontId="1"/>
  </si>
  <si>
    <t>健康保険料等</t>
    <rPh sb="0" eb="2">
      <t>ケンコウ</t>
    </rPh>
    <rPh sb="2" eb="5">
      <t>ホケンリョウ</t>
    </rPh>
    <rPh sb="5" eb="6">
      <t>トウ</t>
    </rPh>
    <phoneticPr fontId="1"/>
  </si>
  <si>
    <t>年金・雇用保険等</t>
    <rPh sb="0" eb="2">
      <t>ネンキン</t>
    </rPh>
    <rPh sb="3" eb="5">
      <t>コヨウ</t>
    </rPh>
    <rPh sb="5" eb="7">
      <t>ホケン</t>
    </rPh>
    <rPh sb="7" eb="8">
      <t>トウ</t>
    </rPh>
    <phoneticPr fontId="1"/>
  </si>
  <si>
    <t>滞納者(受給者)本人分</t>
    <rPh sb="0" eb="3">
      <t>タイノウシャ</t>
    </rPh>
    <rPh sb="4" eb="7">
      <t>ジュキュウシャ</t>
    </rPh>
    <rPh sb="8" eb="10">
      <t>ホンニン</t>
    </rPh>
    <rPh sb="10" eb="11">
      <t>ブン</t>
    </rPh>
    <phoneticPr fontId="1"/>
  </si>
  <si>
    <t>｛①－（②＋③＋④＋⑤）｝×２０％
または⑤の金額の2倍のいずれか少ない金額</t>
    <rPh sb="23" eb="25">
      <t>キンガク</t>
    </rPh>
    <rPh sb="27" eb="28">
      <t>バイ</t>
    </rPh>
    <rPh sb="33" eb="34">
      <t>スク</t>
    </rPh>
    <rPh sb="36" eb="38">
      <t>キンガク</t>
    </rPh>
    <phoneticPr fontId="1"/>
  </si>
  <si>
    <t>給料等の金額</t>
    <rPh sb="0" eb="2">
      <t>キュウリョウ</t>
    </rPh>
    <rPh sb="2" eb="3">
      <t>トウ</t>
    </rPh>
    <rPh sb="4" eb="6">
      <t>キンガク</t>
    </rPh>
    <phoneticPr fontId="1"/>
  </si>
  <si>
    <t>給料等から差し引かれる額</t>
    <rPh sb="0" eb="2">
      <t>キュウリョウ</t>
    </rPh>
    <rPh sb="2" eb="3">
      <t>トウ</t>
    </rPh>
    <rPh sb="5" eb="6">
      <t>サ</t>
    </rPh>
    <rPh sb="7" eb="8">
      <t>ヒ</t>
    </rPh>
    <rPh sb="11" eb="12">
      <t>ガク</t>
    </rPh>
    <phoneticPr fontId="1"/>
  </si>
  <si>
    <t>本人支給額</t>
    <rPh sb="0" eb="2">
      <t>ホンニン</t>
    </rPh>
    <rPh sb="2" eb="5">
      <t>シキュウガク</t>
    </rPh>
    <phoneticPr fontId="1"/>
  </si>
  <si>
    <t>所得税額</t>
    <rPh sb="0" eb="3">
      <t>ショトクゼイ</t>
    </rPh>
    <rPh sb="3" eb="4">
      <t>ガク</t>
    </rPh>
    <phoneticPr fontId="1"/>
  </si>
  <si>
    <t>社会保険料</t>
    <rPh sb="0" eb="2">
      <t>シャカイ</t>
    </rPh>
    <rPh sb="2" eb="5">
      <t>ホケンリョウ</t>
    </rPh>
    <phoneticPr fontId="1"/>
  </si>
  <si>
    <t>生活保障費</t>
    <rPh sb="0" eb="2">
      <t>セイカツ</t>
    </rPh>
    <rPh sb="2" eb="4">
      <t>ホショウ</t>
    </rPh>
    <rPh sb="4" eb="5">
      <t>ヒ</t>
    </rPh>
    <phoneticPr fontId="1"/>
  </si>
  <si>
    <t>予備費</t>
    <rPh sb="0" eb="3">
      <t>ヨビヒ</t>
    </rPh>
    <phoneticPr fontId="1"/>
  </si>
  <si>
    <t>差押禁止額（②＋③＋④＋⑤＋⑥）</t>
    <rPh sb="0" eb="2">
      <t>サシオサエ</t>
    </rPh>
    <rPh sb="2" eb="4">
      <t>キンシ</t>
    </rPh>
    <rPh sb="4" eb="5">
      <t>ガク</t>
    </rPh>
    <phoneticPr fontId="1"/>
  </si>
  <si>
    <t>納付する税額（①－⑦）</t>
    <rPh sb="0" eb="2">
      <t>ノウフ</t>
    </rPh>
    <rPh sb="4" eb="6">
      <t>ゼイガク</t>
    </rPh>
    <phoneticPr fontId="1"/>
  </si>
  <si>
    <t>円</t>
    <rPh sb="0" eb="1">
      <t>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</si>
  <si>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</si>
  <si>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</si>
  <si>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</si>
  <si>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</si>
  <si>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</si>
  <si>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</si>
  <si>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</si>
  <si>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</si>
  <si>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社会保険料は、所得税法の社会保険料控除に該当するもの</t>
    <rPh sb="0" eb="2">
      <t>シャカイ</t>
    </rPh>
    <rPh sb="2" eb="5">
      <t>ホケンリョウ</t>
    </rPh>
    <rPh sb="7" eb="9">
      <t>ショトク</t>
    </rPh>
    <rPh sb="9" eb="11">
      <t>ゼイホウ</t>
    </rPh>
    <rPh sb="12" eb="14">
      <t>シャカイ</t>
    </rPh>
    <rPh sb="14" eb="17">
      <t>ホケンリョウ</t>
    </rPh>
    <rPh sb="17" eb="19">
      <t>コウジョ</t>
    </rPh>
    <rPh sb="20" eb="22">
      <t>ガイトウ</t>
    </rPh>
    <phoneticPr fontId="1"/>
  </si>
  <si>
    <t>ＦＡＸ送付状</t>
    <rPh sb="3" eb="6">
      <t>ソウフジョウ</t>
    </rPh>
    <phoneticPr fontId="1"/>
  </si>
  <si>
    <t>坂戸市役所　納税課</t>
    <phoneticPr fontId="1"/>
  </si>
  <si>
    <t>(FAX番号:049-283-1596)</t>
    <phoneticPr fontId="1"/>
  </si>
  <si>
    <t>金　　　　額</t>
    <rPh sb="0" eb="1">
      <t>キン</t>
    </rPh>
    <rPh sb="5" eb="6">
      <t>ガク</t>
    </rPh>
    <phoneticPr fontId="1"/>
  </si>
  <si>
    <t>摘　　　　要</t>
    <rPh sb="0" eb="1">
      <t>ツム</t>
    </rPh>
    <rPh sb="5" eb="6">
      <t>ヨウ</t>
    </rPh>
    <phoneticPr fontId="1"/>
  </si>
  <si>
    <t>区　　　　　　　　分</t>
    <rPh sb="0" eb="1">
      <t>ク</t>
    </rPh>
    <rPh sb="9" eb="10">
      <t>ブン</t>
    </rPh>
    <phoneticPr fontId="1"/>
  </si>
  <si>
    <t>徴収係　宛</t>
    <rPh sb="0" eb="2">
      <t>チョウシュウ</t>
    </rPh>
    <rPh sb="2" eb="3">
      <t>カカリ</t>
    </rPh>
    <phoneticPr fontId="1"/>
  </si>
  <si>
    <t>令和　　　年　　　　月分</t>
    <rPh sb="0" eb="2">
      <t>レイワ</t>
    </rPh>
    <rPh sb="5" eb="6">
      <t>ネン</t>
    </rPh>
    <rPh sb="10" eb="11">
      <t>ツキ</t>
    </rPh>
    <rPh sb="11" eb="12">
      <t>ブン</t>
    </rPh>
    <phoneticPr fontId="1"/>
  </si>
  <si>
    <t>給料等の総支給額（扶養手当や通勤手当含）</t>
    <rPh sb="0" eb="2">
      <t>キュウリョウ</t>
    </rPh>
    <rPh sb="2" eb="3">
      <t>トウ</t>
    </rPh>
    <rPh sb="4" eb="5">
      <t>ソウ</t>
    </rPh>
    <rPh sb="5" eb="8">
      <t>シキュウガク</t>
    </rPh>
    <rPh sb="9" eb="11">
      <t>フヨウ</t>
    </rPh>
    <rPh sb="11" eb="13">
      <t>テアテ</t>
    </rPh>
    <rPh sb="14" eb="16">
      <t>ツウキン</t>
    </rPh>
    <rPh sb="16" eb="18">
      <t>テアテ</t>
    </rPh>
    <rPh sb="18" eb="19">
      <t>フク</t>
    </rPh>
    <phoneticPr fontId="1"/>
  </si>
  <si>
    <t>扶養の人数</t>
    <rPh sb="0" eb="2">
      <t>フヨウ</t>
    </rPh>
    <rPh sb="3" eb="5">
      <t>ニンズウ</t>
    </rPh>
    <phoneticPr fontId="1"/>
  </si>
  <si>
    <t>円</t>
    <rPh sb="0" eb="1">
      <t>エン</t>
    </rPh>
    <phoneticPr fontId="1"/>
  </si>
  <si>
    <t>人</t>
    <rPh sb="0" eb="1">
      <t>ニン</t>
    </rPh>
    <phoneticPr fontId="1"/>
  </si>
  <si>
    <t>給料等から源泉徴収される所得税額</t>
    <rPh sb="0" eb="2">
      <t>キュウリョウ</t>
    </rPh>
    <rPh sb="2" eb="3">
      <t>トウ</t>
    </rPh>
    <rPh sb="5" eb="7">
      <t>ゲンセン</t>
    </rPh>
    <rPh sb="7" eb="9">
      <t>チョウシュウ</t>
    </rPh>
    <rPh sb="12" eb="15">
      <t>ショトクゼイ</t>
    </rPh>
    <rPh sb="15" eb="16">
      <t>ガク</t>
    </rPh>
    <phoneticPr fontId="1"/>
  </si>
  <si>
    <t>給料等から特別徴収される市県民税額</t>
    <rPh sb="0" eb="2">
      <t>キュウリョウ</t>
    </rPh>
    <rPh sb="2" eb="3">
      <t>トウ</t>
    </rPh>
    <rPh sb="5" eb="7">
      <t>トクベツ</t>
    </rPh>
    <rPh sb="7" eb="9">
      <t>チョウシュウ</t>
    </rPh>
    <rPh sb="12" eb="16">
      <t>シケンミンゼイ</t>
    </rPh>
    <rPh sb="16" eb="17">
      <t>ガク</t>
    </rPh>
    <phoneticPr fontId="1"/>
  </si>
  <si>
    <t>給料等から控除される社会保険料の金額</t>
    <rPh sb="0" eb="2">
      <t>キュウリョウ</t>
    </rPh>
    <rPh sb="2" eb="3">
      <t>トウ</t>
    </rPh>
    <rPh sb="5" eb="7">
      <t>コウジョ</t>
    </rPh>
    <rPh sb="10" eb="12">
      <t>シャカイ</t>
    </rPh>
    <rPh sb="12" eb="15">
      <t>ホケンリョウ</t>
    </rPh>
    <rPh sb="16" eb="18">
      <t>キンガク</t>
    </rPh>
    <phoneticPr fontId="1"/>
  </si>
  <si>
    <t>①</t>
    <phoneticPr fontId="1"/>
  </si>
  <si>
    <t>②</t>
    <phoneticPr fontId="1"/>
  </si>
  <si>
    <t>③</t>
    <phoneticPr fontId="1"/>
  </si>
  <si>
    <t>④</t>
    <phoneticPr fontId="1"/>
  </si>
  <si>
    <t>生計を一にする親族分</t>
    <rPh sb="0" eb="2">
      <t>セイケイ</t>
    </rPh>
    <rPh sb="3" eb="4">
      <t>イツ</t>
    </rPh>
    <rPh sb="7" eb="9">
      <t>シンゾク</t>
    </rPh>
    <rPh sb="9" eb="10">
      <t>ブン</t>
    </rPh>
    <phoneticPr fontId="1"/>
  </si>
  <si>
    <t>（</t>
    <phoneticPr fontId="1"/>
  </si>
  <si>
    <t>）</t>
    <phoneticPr fontId="1"/>
  </si>
  <si>
    <t>該当月のうち先に支払われるのはどちらですか？</t>
    <rPh sb="0" eb="2">
      <t>ガイトウ</t>
    </rPh>
    <rPh sb="2" eb="3">
      <t>ヅキ</t>
    </rPh>
    <rPh sb="6" eb="7">
      <t>サキ</t>
    </rPh>
    <rPh sb="8" eb="10">
      <t>シハラ</t>
    </rPh>
    <phoneticPr fontId="1"/>
  </si>
  <si>
    <t>差押可能金額計算表</t>
    <rPh sb="0" eb="2">
      <t>サシオサエ</t>
    </rPh>
    <rPh sb="2" eb="4">
      <t>カノウ</t>
    </rPh>
    <rPh sb="4" eb="6">
      <t>キンガク</t>
    </rPh>
    <rPh sb="6" eb="8">
      <t>ケイサン</t>
    </rPh>
    <rPh sb="8" eb="9">
      <t>ヒョウ</t>
    </rPh>
    <phoneticPr fontId="1"/>
  </si>
  <si>
    <t>⑤</t>
    <phoneticPr fontId="1"/>
  </si>
  <si>
    <t>⑥</t>
    <phoneticPr fontId="1"/>
  </si>
  <si>
    <t>⑦</t>
    <phoneticPr fontId="1"/>
  </si>
  <si>
    <t>⑧</t>
    <phoneticPr fontId="1"/>
  </si>
  <si>
    <t>←ﾌﾟﾙﾀﾞｳﾝ選択</t>
    <rPh sb="8" eb="10">
      <t>センタク</t>
    </rPh>
    <phoneticPr fontId="1"/>
  </si>
  <si>
    <t>納付する税額（各支払日）</t>
    <rPh sb="0" eb="2">
      <t>ノウフ</t>
    </rPh>
    <rPh sb="4" eb="6">
      <t>ゼイガク</t>
    </rPh>
    <rPh sb="7" eb="8">
      <t>カク</t>
    </rPh>
    <rPh sb="8" eb="11">
      <t>シハライビ</t>
    </rPh>
    <phoneticPr fontId="1"/>
  </si>
  <si>
    <t>はい</t>
  </si>
  <si>
    <t>←ﾌﾟﾙﾀﾞｳﾝ選択</t>
    <phoneticPr fontId="1"/>
  </si>
  <si>
    <t>計算の基礎となる期間が1月以上(1月含）ですか？</t>
    <rPh sb="0" eb="2">
      <t>ケイサン</t>
    </rPh>
    <rPh sb="3" eb="5">
      <t>キソ</t>
    </rPh>
    <rPh sb="8" eb="10">
      <t>キカン</t>
    </rPh>
    <rPh sb="12" eb="13">
      <t>ツキ</t>
    </rPh>
    <rPh sb="13" eb="15">
      <t>イジョウ</t>
    </rPh>
    <rPh sb="17" eb="18">
      <t>ツキ</t>
    </rPh>
    <rPh sb="18" eb="19">
      <t>フク</t>
    </rPh>
    <phoneticPr fontId="1"/>
  </si>
  <si>
    <t>⑨</t>
    <phoneticPr fontId="1"/>
  </si>
  <si>
    <t>⑩</t>
    <phoneticPr fontId="1"/>
  </si>
  <si>
    <t>⑪</t>
    <phoneticPr fontId="1"/>
  </si>
  <si>
    <t>⑫</t>
    <phoneticPr fontId="1"/>
  </si>
  <si>
    <t>⑤</t>
    <phoneticPr fontId="1"/>
  </si>
  <si>
    <t>⑥</t>
    <phoneticPr fontId="1"/>
  </si>
  <si>
    <t>⑦</t>
    <phoneticPr fontId="1"/>
  </si>
  <si>
    <t>⑧</t>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</si>
  <si>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</si>
  <si>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</si>
  <si>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</si>
  <si>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国税徴収法
第76条第1項各号
に定める差押禁止額</t>
    <rPh sb="0" eb="2">
      <t>コクゼイ</t>
    </rPh>
    <rPh sb="2" eb="4">
      <t>チョウシュウ</t>
    </rPh>
    <rPh sb="4" eb="5">
      <t>ホウ</t>
    </rPh>
    <rPh sb="6" eb="7">
      <t>ダイ</t>
    </rPh>
    <rPh sb="9" eb="10">
      <t>ジョウ</t>
    </rPh>
    <rPh sb="10" eb="11">
      <t>ダイ</t>
    </rPh>
    <rPh sb="12" eb="13">
      <t>コウ</t>
    </rPh>
    <rPh sb="13" eb="15">
      <t>カクゴウ</t>
    </rPh>
    <rPh sb="17" eb="18">
      <t>サダ</t>
    </rPh>
    <rPh sb="20" eb="22">
      <t>サシオサエ</t>
    </rPh>
    <rPh sb="22" eb="24">
      <t>キンシ</t>
    </rPh>
    <rPh sb="24" eb="25">
      <t>ガク</t>
    </rPh>
    <phoneticPr fontId="1"/>
  </si>
  <si>
    <t>※</t>
    <phoneticPr fontId="1"/>
  </si>
  <si>
    <t>記載要領</t>
    <rPh sb="0" eb="2">
      <t>キサイ</t>
    </rPh>
    <rPh sb="2" eb="4">
      <t>ヨウリョウ</t>
    </rPh>
    <phoneticPr fontId="1"/>
  </si>
  <si>
    <t>　</t>
    <phoneticPr fontId="1"/>
  </si>
  <si>
    <t>（１）①及び⑤の金額については、切り捨てる。</t>
    <rPh sb="4" eb="5">
      <t>オヨ</t>
    </rPh>
    <rPh sb="8" eb="10">
      <t>キンガク</t>
    </rPh>
    <rPh sb="16" eb="17">
      <t>キ</t>
    </rPh>
    <rPh sb="18" eb="19">
      <t>ス</t>
    </rPh>
    <phoneticPr fontId="1"/>
  </si>
  <si>
    <t>（２）その他の金額については、切り上げる。</t>
    <rPh sb="5" eb="6">
      <t>タ</t>
    </rPh>
    <rPh sb="7" eb="9">
      <t>キンガク</t>
    </rPh>
    <rPh sb="15" eb="16">
      <t>キ</t>
    </rPh>
    <rPh sb="17" eb="18">
      <t>ア</t>
    </rPh>
    <phoneticPr fontId="1"/>
  </si>
  <si>
    <t>①及び⑤の金額は所得税等を控除する前の総支給額で扶養手当や通勤手当を含みます。</t>
    <rPh sb="1" eb="2">
      <t>オヨ</t>
    </rPh>
    <rPh sb="5" eb="7">
      <t>キンガク</t>
    </rPh>
    <rPh sb="8" eb="11">
      <t>ショトクゼイ</t>
    </rPh>
    <rPh sb="11" eb="12">
      <t>トウ</t>
    </rPh>
    <rPh sb="13" eb="15">
      <t>コウジョ</t>
    </rPh>
    <rPh sb="17" eb="18">
      <t>マエ</t>
    </rPh>
    <rPh sb="19" eb="22">
      <t>ソウシキュウ</t>
    </rPh>
    <rPh sb="22" eb="23">
      <t>ガク</t>
    </rPh>
    <rPh sb="24" eb="26">
      <t>フヨウ</t>
    </rPh>
    <rPh sb="26" eb="28">
      <t>テアテ</t>
    </rPh>
    <rPh sb="29" eb="31">
      <t>ツウキン</t>
    </rPh>
    <rPh sb="31" eb="33">
      <t>テアテ</t>
    </rPh>
    <rPh sb="34" eb="35">
      <t>フク</t>
    </rPh>
    <phoneticPr fontId="1"/>
  </si>
  <si>
    <t>②及び⑥の金額は、所得税法の規定によりその給料等につき徴収される所得税に相当する金額です。</t>
    <rPh sb="1" eb="2">
      <t>オヨ</t>
    </rPh>
    <rPh sb="5" eb="7">
      <t>キンガク</t>
    </rPh>
    <rPh sb="9" eb="11">
      <t>ショトク</t>
    </rPh>
    <rPh sb="11" eb="13">
      <t>ゼイホウ</t>
    </rPh>
    <rPh sb="14" eb="16">
      <t>キテイ</t>
    </rPh>
    <rPh sb="21" eb="23">
      <t>キュウリョウ</t>
    </rPh>
    <rPh sb="23" eb="24">
      <t>トウ</t>
    </rPh>
    <rPh sb="27" eb="29">
      <t>チョウシュウ</t>
    </rPh>
    <rPh sb="32" eb="35">
      <t>ショトクゼイ</t>
    </rPh>
    <rPh sb="36" eb="38">
      <t>ソウトウ</t>
    </rPh>
    <rPh sb="40" eb="42">
      <t>キンガク</t>
    </rPh>
    <phoneticPr fontId="1"/>
  </si>
  <si>
    <t>給料等</t>
  </si>
  <si>
    <t>③または⑦の金額は地方税法等の規定により、その給料等につき特別徴収の方法によって徴収される金額です。</t>
    <rPh sb="6" eb="8">
      <t>キンガク</t>
    </rPh>
    <rPh sb="9" eb="12">
      <t>チホウゼイ</t>
    </rPh>
    <rPh sb="12" eb="13">
      <t>ホウ</t>
    </rPh>
    <rPh sb="13" eb="14">
      <t>トウ</t>
    </rPh>
    <rPh sb="15" eb="17">
      <t>キテイ</t>
    </rPh>
    <rPh sb="23" eb="25">
      <t>キュウリョウ</t>
    </rPh>
    <rPh sb="25" eb="26">
      <t>トウ</t>
    </rPh>
    <rPh sb="29" eb="31">
      <t>トクベツ</t>
    </rPh>
    <rPh sb="31" eb="33">
      <t>チョウシュウ</t>
    </rPh>
    <rPh sb="34" eb="36">
      <t>ホウホウ</t>
    </rPh>
    <rPh sb="40" eb="42">
      <t>チョウシュウ</t>
    </rPh>
    <rPh sb="45" eb="47">
      <t>キンガク</t>
    </rPh>
    <phoneticPr fontId="1"/>
  </si>
  <si>
    <t>④及び⑧は健康保険法等の規定によりその給料等から控除される社会保険料に相当する金額です。</t>
    <rPh sb="1" eb="2">
      <t>オヨ</t>
    </rPh>
    <rPh sb="5" eb="7">
      <t>ケンコウ</t>
    </rPh>
    <rPh sb="7" eb="9">
      <t>ホケン</t>
    </rPh>
    <rPh sb="9" eb="10">
      <t>ホウ</t>
    </rPh>
    <rPh sb="10" eb="11">
      <t>トウ</t>
    </rPh>
    <rPh sb="12" eb="14">
      <t>キテイ</t>
    </rPh>
    <rPh sb="19" eb="21">
      <t>キュウリョウ</t>
    </rPh>
    <rPh sb="21" eb="22">
      <t>トウ</t>
    </rPh>
    <rPh sb="24" eb="26">
      <t>コウジョ</t>
    </rPh>
    <rPh sb="29" eb="31">
      <t>シャカイ</t>
    </rPh>
    <rPh sb="31" eb="34">
      <t>ホケンリョウ</t>
    </rPh>
    <rPh sb="35" eb="37">
      <t>ソウトウ</t>
    </rPh>
    <rPh sb="39" eb="41">
      <t>キンガク</t>
    </rPh>
    <phoneticPr fontId="1"/>
  </si>
  <si>
    <t>上記の計算に当たっては、その計算の基礎となる期間が1月未満の時は100円未満の端数を、</t>
    <rPh sb="0" eb="2">
      <t>ジョウキ</t>
    </rPh>
    <rPh sb="3" eb="5">
      <t>ケイサン</t>
    </rPh>
    <rPh sb="6" eb="7">
      <t>ア</t>
    </rPh>
    <rPh sb="14" eb="16">
      <t>ケイサン</t>
    </rPh>
    <rPh sb="17" eb="19">
      <t>キソ</t>
    </rPh>
    <rPh sb="22" eb="24">
      <t>キカン</t>
    </rPh>
    <rPh sb="26" eb="27">
      <t>ツキ</t>
    </rPh>
    <rPh sb="27" eb="29">
      <t>ミマン</t>
    </rPh>
    <rPh sb="30" eb="31">
      <t>トキ</t>
    </rPh>
    <rPh sb="35" eb="36">
      <t>エン</t>
    </rPh>
    <rPh sb="36" eb="38">
      <t>ミマン</t>
    </rPh>
    <rPh sb="39" eb="41">
      <t>ハスウ</t>
    </rPh>
    <phoneticPr fontId="1"/>
  </si>
  <si>
    <t>以下をFAXしてください(太枠内は直接入力しないでください）</t>
    <rPh sb="0" eb="2">
      <t>イカ</t>
    </rPh>
    <rPh sb="13" eb="15">
      <t>フトワク</t>
    </rPh>
    <rPh sb="15" eb="16">
      <t>ナイ</t>
    </rPh>
    <rPh sb="17" eb="19">
      <t>チョクセツ</t>
    </rPh>
    <rPh sb="19" eb="21">
      <t>ニュウリョク</t>
    </rPh>
    <phoneticPr fontId="1"/>
  </si>
  <si>
    <t>給料等の差押可能金額入力表（太枠内を入力してください）</t>
    <rPh sb="10" eb="12">
      <t>ニュウリョク</t>
    </rPh>
    <rPh sb="12" eb="13">
      <t>ヒョウ</t>
    </rPh>
    <rPh sb="14" eb="16">
      <t>フトワク</t>
    </rPh>
    <rPh sb="16" eb="17">
      <t>ナイ</t>
    </rPh>
    <rPh sb="18" eb="20">
      <t>ニュウリョク</t>
    </rPh>
    <phoneticPr fontId="1"/>
  </si>
  <si>
    <t>以下をFAXしてください(太枠内は直接入力しないでください）</t>
    <rPh sb="0" eb="2">
      <t>イカ</t>
    </rPh>
    <phoneticPr fontId="1"/>
  </si>
  <si>
    <t>坂戸市から通知された番号を記載してください⇒</t>
    <phoneticPr fontId="1"/>
  </si>
  <si>
    <t>（　　　　　　　　　　　　　　　　　　）</t>
    <phoneticPr fontId="1"/>
  </si>
  <si>
    <t>坂戸市から通知された番号を記載してください⇒</t>
    <phoneticPr fontId="1"/>
  </si>
  <si>
    <t>（　　　　　　　　　　　　　　　）</t>
    <phoneticPr fontId="1"/>
  </si>
  <si>
    <t>1月以上の時は1,000円未満の端数をそれぞれ次のように扱うものとします。</t>
    <rPh sb="23" eb="24">
      <t>ツギ</t>
    </rPh>
    <rPh sb="28" eb="29">
      <t>アツカ</t>
    </rPh>
    <phoneticPr fontId="1"/>
  </si>
  <si>
    <t>48,000円×</t>
    <rPh sb="6" eb="7">
      <t>エン</t>
    </rPh>
    <phoneticPr fontId="1"/>
  </si>
  <si>
    <t>⑨については滞納者（107,000円）及び滞納者と生活を一にする配偶者、とその他親族（1人当たり48,000円）を計上します。</t>
    <rPh sb="6" eb="9">
      <t>タイノウシャ</t>
    </rPh>
    <rPh sb="17" eb="18">
      <t>エン</t>
    </rPh>
    <rPh sb="19" eb="20">
      <t>オヨ</t>
    </rPh>
    <rPh sb="21" eb="24">
      <t>タイノウシャ</t>
    </rPh>
    <rPh sb="25" eb="27">
      <t>セイカツ</t>
    </rPh>
    <rPh sb="28" eb="29">
      <t>イツ</t>
    </rPh>
    <rPh sb="32" eb="35">
      <t>ハイグウシャ</t>
    </rPh>
    <rPh sb="39" eb="40">
      <t>タ</t>
    </rPh>
    <rPh sb="40" eb="42">
      <t>シンゾク</t>
    </rPh>
    <rPh sb="44" eb="45">
      <t>ニン</t>
    </rPh>
    <rPh sb="45" eb="46">
      <t>ア</t>
    </rPh>
    <rPh sb="50" eb="55">
      <t>０００エン</t>
    </rPh>
    <rPh sb="57" eb="59">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</si>
</sst>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1"/>
      <color theme="1"/>
      <name val="ＭＳ Ｐゴシック"/>
      <family val="2"/>
      <charset val="128"/>
      <scheme val="minor"/>
    </font>
    <font>
      <sz val="14"/>
      <color theme="1"/>
      <name val="ＭＳ Ｐ明朝"/>
      <family val="1"/>
      <charset val="128"/>
    </font>
    <font>
      <sz val="10"/>
      <color theme="1"/>
      <name val="ＭＳ Ｐ明朝"/>
      <family val="1"/>
      <charset val="128"/>
    </font>
    <font>
      <sz val="11"/>
      <color theme="0"/>
      <name val="ＭＳ Ｐ明朝"/>
      <family val="1"/>
      <charset val="128"/>
    </font>
  </fonts>
  <fills count="11">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pplyAlignment="1" applyProtection="1">
      <alignment vertical="center"/>
    </xf>
    <xf numFmtId="0" fontId="2" fillId="0" borderId="19" xfId="0" applyFont="1" applyBorder="1" applyAlignment="1" applyProtection="1">
      <alignment vertical="center"/>
    </xf>
    <xf numFmtId="0" fontId="2" fillId="0" borderId="3" xfId="0" applyFont="1" applyBorder="1" applyAlignment="1" applyProtection="1">
      <alignment vertical="center"/>
    </xf>
    <xf numFmtId="0" fontId="2" fillId="0" borderId="8" xfId="0" applyFont="1" applyBorder="1" applyAlignment="1" applyProtection="1">
      <alignment horizontal="center" vertical="top"/>
    </xf>
    <xf numFmtId="0" fontId="6" fillId="0" borderId="39" xfId="0" applyFont="1" applyBorder="1" applyAlignment="1" applyProtection="1">
      <alignment horizontal="left" vertical="top"/>
    </xf>
    <xf numFmtId="0" fontId="2" fillId="0" borderId="2" xfId="0" applyFont="1" applyBorder="1" applyAlignment="1" applyProtection="1">
      <alignment vertical="center"/>
    </xf>
    <xf numFmtId="0" fontId="2" fillId="0" borderId="8" xfId="0" applyFont="1" applyBorder="1" applyAlignment="1" applyProtection="1">
      <alignment vertical="center"/>
    </xf>
    <xf numFmtId="0" fontId="2" fillId="0" borderId="8" xfId="0" applyFont="1" applyBorder="1" applyAlignment="1" applyProtection="1">
      <alignment horizontal="center" vertical="center"/>
    </xf>
    <xf numFmtId="0" fontId="2" fillId="0" borderId="39" xfId="0" applyFont="1" applyBorder="1" applyAlignment="1" applyProtection="1">
      <alignment vertical="center"/>
    </xf>
    <xf numFmtId="0" fontId="2" fillId="0" borderId="2"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distributed" textRotation="255" indent="1"/>
    </xf>
    <xf numFmtId="0" fontId="2" fillId="0" borderId="8" xfId="0" applyFont="1" applyBorder="1" applyAlignment="1" applyProtection="1">
      <alignment horizontal="center" vertical="distributed" textRotation="255" indent="1"/>
    </xf>
    <xf numFmtId="0" fontId="2" fillId="0" borderId="2" xfId="0" applyFont="1" applyBorder="1" applyAlignment="1" applyProtection="1">
      <alignment vertical="center" wrapText="1"/>
    </xf>
    <xf numFmtId="0" fontId="2" fillId="0" borderId="8" xfId="0" applyFont="1" applyBorder="1" applyAlignment="1" applyProtection="1">
      <alignment vertical="center" wrapText="1"/>
    </xf>
    <xf numFmtId="0" fontId="2" fillId="0" borderId="39" xfId="0" applyFont="1" applyBorder="1" applyAlignment="1" applyProtection="1">
      <alignment vertical="center" wrapText="1"/>
    </xf>
    <xf numFmtId="0" fontId="2" fillId="0" borderId="0" xfId="0" applyFont="1" applyBorder="1" applyAlignment="1" applyProtection="1">
      <alignment vertical="center" wrapText="1"/>
    </xf>
    <xf numFmtId="0" fontId="2" fillId="6" borderId="2" xfId="0" applyFont="1" applyFill="1" applyBorder="1" applyAlignment="1" applyProtection="1">
      <alignment vertical="center"/>
    </xf>
    <xf numFmtId="0" fontId="2" fillId="6" borderId="8" xfId="0" applyFont="1" applyFill="1" applyBorder="1" applyAlignment="1" applyProtection="1">
      <alignment vertical="center"/>
    </xf>
    <xf numFmtId="0" fontId="2" fillId="6" borderId="39" xfId="0" applyFont="1" applyFill="1" applyBorder="1" applyAlignment="1" applyProtection="1">
      <alignment vertical="center"/>
    </xf>
    <xf numFmtId="0" fontId="2" fillId="0" borderId="6" xfId="0" applyFont="1" applyBorder="1" applyAlignment="1" applyProtection="1">
      <alignment horizontal="center" vertical="center"/>
    </xf>
    <xf numFmtId="0" fontId="2" fillId="6" borderId="30" xfId="0" applyFont="1" applyFill="1" applyBorder="1" applyAlignment="1" applyProtection="1">
      <alignment vertical="center" wrapText="1"/>
    </xf>
    <xf numFmtId="0" fontId="2" fillId="6" borderId="0" xfId="0" applyFont="1" applyFill="1" applyBorder="1" applyAlignment="1" applyProtection="1">
      <alignment vertical="center" wrapText="1"/>
    </xf>
    <xf numFmtId="0" fontId="2" fillId="6" borderId="31" xfId="0" applyFont="1" applyFill="1" applyBorder="1" applyAlignment="1" applyProtection="1">
      <alignment vertical="center" wrapText="1"/>
    </xf>
    <xf numFmtId="0" fontId="2" fillId="0" borderId="4" xfId="0" applyFont="1" applyBorder="1" applyAlignment="1" applyProtection="1">
      <alignment vertical="center"/>
    </xf>
    <xf numFmtId="0" fontId="2" fillId="6" borderId="19" xfId="0" applyFont="1" applyFill="1" applyBorder="1" applyAlignment="1" applyProtection="1">
      <alignment vertical="center" wrapText="1"/>
    </xf>
    <xf numFmtId="0" fontId="2" fillId="6" borderId="3" xfId="0" applyFont="1" applyFill="1" applyBorder="1" applyAlignment="1" applyProtection="1">
      <alignment vertical="center" wrapText="1"/>
    </xf>
    <xf numFmtId="0" fontId="2" fillId="6" borderId="41" xfId="0" applyFont="1" applyFill="1" applyBorder="1" applyAlignment="1" applyProtection="1">
      <alignment vertical="center" wrapText="1"/>
    </xf>
    <xf numFmtId="0" fontId="2" fillId="6" borderId="19" xfId="0" applyFont="1" applyFill="1" applyBorder="1" applyAlignment="1" applyProtection="1">
      <alignment vertical="center"/>
    </xf>
    <xf numFmtId="0" fontId="2" fillId="6" borderId="3" xfId="0" applyFont="1" applyFill="1" applyBorder="1" applyAlignment="1" applyProtection="1">
      <alignment vertical="center"/>
    </xf>
    <xf numFmtId="0" fontId="2" fillId="6" borderId="41" xfId="0" applyFont="1" applyFill="1" applyBorder="1" applyAlignment="1" applyProtection="1">
      <alignment vertical="center"/>
    </xf>
    <xf numFmtId="0" fontId="2" fillId="6" borderId="30" xfId="0" applyFont="1" applyFill="1" applyBorder="1" applyAlignment="1" applyProtection="1">
      <alignment vertical="center"/>
    </xf>
    <xf numFmtId="0" fontId="2" fillId="6" borderId="0" xfId="0" applyFont="1" applyFill="1" applyBorder="1" applyAlignment="1" applyProtection="1">
      <alignment vertical="center"/>
    </xf>
    <xf numFmtId="0" fontId="2" fillId="6" borderId="31" xfId="0" applyFont="1" applyFill="1" applyBorder="1" applyAlignment="1" applyProtection="1">
      <alignment vertical="center"/>
    </xf>
    <xf numFmtId="0" fontId="2" fillId="0" borderId="2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7" xfId="0" applyFont="1" applyBorder="1" applyAlignment="1" applyProtection="1">
      <alignment vertical="center"/>
    </xf>
    <xf numFmtId="0" fontId="2" fillId="0" borderId="29" xfId="0" applyFont="1" applyBorder="1" applyAlignment="1" applyProtection="1">
      <alignment vertical="center"/>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2" fillId="0" borderId="0" xfId="0" applyFont="1" applyBorder="1" applyProtection="1">
      <alignment vertical="center"/>
      <protection locked="0"/>
    </xf>
    <xf numFmtId="0" fontId="2" fillId="0" borderId="0" xfId="0" applyFont="1" applyAlignment="1" applyProtection="1">
      <alignment horizontal="left" vertical="center"/>
      <protection locked="0"/>
    </xf>
    <xf numFmtId="38" fontId="2" fillId="0" borderId="0" xfId="1" applyFont="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vertical="center"/>
    </xf>
    <xf numFmtId="0" fontId="2" fillId="0" borderId="0" xfId="0" applyFont="1" applyAlignment="1" applyProtection="1">
      <alignment vertical="center" wrapText="1"/>
    </xf>
    <xf numFmtId="0" fontId="2" fillId="0" borderId="40" xfId="0" applyFont="1" applyBorder="1" applyProtection="1">
      <alignment vertical="center"/>
      <protection locked="0"/>
    </xf>
    <xf numFmtId="0" fontId="2" fillId="0" borderId="39" xfId="0" applyFont="1" applyBorder="1" applyProtection="1">
      <alignment vertical="center"/>
      <protection locked="0"/>
    </xf>
    <xf numFmtId="0" fontId="2" fillId="0" borderId="46" xfId="0" applyFont="1" applyBorder="1" applyProtection="1">
      <alignment vertical="center"/>
      <protection locked="0"/>
    </xf>
    <xf numFmtId="0" fontId="2" fillId="0" borderId="4" xfId="0" applyFont="1" applyBorder="1" applyAlignment="1" applyProtection="1">
      <alignment horizontal="center" vertical="top"/>
    </xf>
    <xf numFmtId="0" fontId="2" fillId="0" borderId="9" xfId="0" applyFont="1" applyBorder="1" applyAlignment="1" applyProtection="1">
      <alignment horizontal="center" vertical="center"/>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27" xfId="0" applyFont="1" applyBorder="1" applyAlignment="1" applyProtection="1">
      <alignment horizontal="center" vertical="center"/>
    </xf>
    <xf numFmtId="0" fontId="2" fillId="0" borderId="29" xfId="0" applyFont="1" applyBorder="1" applyAlignment="1" applyProtection="1">
      <alignment horizontal="center" vertical="center"/>
    </xf>
    <xf numFmtId="0" fontId="7" fillId="0" borderId="0" xfId="0" applyFont="1" applyAlignment="1">
      <alignment vertical="center"/>
    </xf>
    <xf numFmtId="0" fontId="3" fillId="0" borderId="0" xfId="0" applyFont="1" applyBorder="1" applyAlignment="1" applyProtection="1">
      <alignment horizontal="left" vertical="center"/>
      <protection locked="0"/>
    </xf>
    <xf numFmtId="0" fontId="2" fillId="0" borderId="0" xfId="0" applyFont="1" applyAlignment="1" applyProtection="1">
      <alignment vertical="distributed"/>
      <protection locked="0"/>
    </xf>
    <xf numFmtId="176" fontId="2" fillId="0" borderId="0" xfId="0" applyNumberFormat="1" applyFont="1" applyAlignment="1" applyProtection="1">
      <alignment vertical="distributed"/>
      <protection locked="0"/>
    </xf>
    <xf numFmtId="0" fontId="2" fillId="0" borderId="0" xfId="0" applyNumberFormat="1" applyFo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center" vertical="center"/>
      <protection locked="0"/>
    </xf>
    <xf numFmtId="38" fontId="5" fillId="0" borderId="5" xfId="1" applyFont="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38" fontId="5" fillId="0" borderId="4" xfId="1" applyFont="1" applyBorder="1" applyAlignment="1" applyProtection="1">
      <alignment horizontal="center" vertical="center"/>
    </xf>
    <xf numFmtId="38" fontId="5" fillId="0" borderId="32" xfId="0" applyNumberFormat="1" applyFont="1" applyBorder="1" applyAlignment="1" applyProtection="1">
      <alignment horizontal="center" vertical="center"/>
    </xf>
    <xf numFmtId="0" fontId="5" fillId="0" borderId="32" xfId="0" applyFont="1" applyBorder="1" applyAlignment="1" applyProtection="1">
      <alignment horizontal="center" vertical="center"/>
    </xf>
    <xf numFmtId="38" fontId="5" fillId="0" borderId="28" xfId="0" applyNumberFormat="1" applyFont="1" applyBorder="1" applyAlignment="1" applyProtection="1">
      <alignment horizontal="center" vertical="center"/>
    </xf>
    <xf numFmtId="0" fontId="5" fillId="0" borderId="28" xfId="0" applyFont="1" applyBorder="1" applyAlignment="1" applyProtection="1">
      <alignment horizontal="center" vertical="center"/>
    </xf>
    <xf numFmtId="0" fontId="6" fillId="0" borderId="2"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38" fontId="2" fillId="0" borderId="44" xfId="1" applyFont="1" applyBorder="1" applyAlignment="1" applyProtection="1">
      <alignment horizontal="center" vertical="center"/>
      <protection locked="0"/>
    </xf>
    <xf numFmtId="38" fontId="2" fillId="0" borderId="8" xfId="1" applyFont="1" applyBorder="1" applyAlignment="1" applyProtection="1">
      <alignment horizontal="center" vertical="center"/>
      <protection locked="0"/>
    </xf>
    <xf numFmtId="0" fontId="2" fillId="0" borderId="1" xfId="0" applyFont="1" applyBorder="1" applyAlignment="1" applyProtection="1">
      <alignment horizontal="distributed" vertical="center" indent="2"/>
    </xf>
    <xf numFmtId="0" fontId="2" fillId="0" borderId="9" xfId="0" applyFont="1" applyBorder="1" applyAlignment="1" applyProtection="1">
      <alignment horizontal="distributed" vertical="center" indent="2"/>
    </xf>
    <xf numFmtId="0" fontId="2" fillId="0" borderId="4" xfId="0" applyFont="1" applyBorder="1" applyAlignment="1" applyProtection="1">
      <alignment horizontal="distributed" vertical="center" indent="2"/>
    </xf>
    <xf numFmtId="0" fontId="2" fillId="0" borderId="18" xfId="0" applyFont="1" applyBorder="1" applyAlignment="1" applyProtection="1">
      <alignment horizontal="distributed" vertical="center" indent="2"/>
    </xf>
    <xf numFmtId="0" fontId="2" fillId="0" borderId="2" xfId="0" applyFont="1" applyBorder="1" applyAlignment="1" applyProtection="1">
      <alignment horizontal="center" vertical="center"/>
    </xf>
    <xf numFmtId="0" fontId="2" fillId="0" borderId="8" xfId="0" applyFont="1" applyBorder="1" applyAlignment="1" applyProtection="1">
      <alignment horizontal="center" vertical="center"/>
    </xf>
    <xf numFmtId="38" fontId="5" fillId="5" borderId="8" xfId="0" applyNumberFormat="1" applyFont="1" applyFill="1" applyBorder="1" applyAlignment="1" applyProtection="1">
      <alignment horizontal="center" vertical="center"/>
    </xf>
    <xf numFmtId="0" fontId="5" fillId="5" borderId="8" xfId="0" applyFont="1" applyFill="1" applyBorder="1" applyAlignment="1" applyProtection="1">
      <alignment horizontal="center" vertical="center"/>
    </xf>
    <xf numFmtId="0" fontId="2" fillId="0" borderId="7"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7" fillId="0" borderId="0" xfId="0" applyFont="1" applyBorder="1" applyAlignment="1" applyProtection="1">
      <alignment horizontal="right" vertical="center"/>
    </xf>
    <xf numFmtId="0" fontId="2" fillId="0" borderId="3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1" xfId="0" applyFont="1" applyBorder="1" applyAlignment="1" applyProtection="1">
      <alignment horizontal="left" vertical="center" wrapText="1"/>
    </xf>
    <xf numFmtId="49" fontId="2" fillId="0" borderId="10" xfId="0" applyNumberFormat="1"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3" xfId="0" applyFont="1" applyBorder="1" applyAlignment="1" applyProtection="1">
      <alignment horizontal="center" vertical="distributed" textRotation="255" indent="1"/>
    </xf>
    <xf numFmtId="0" fontId="2" fillId="0" borderId="1" xfId="0" applyFont="1" applyBorder="1" applyAlignment="1" applyProtection="1">
      <alignment horizontal="center" vertical="distributed" textRotation="255" indent="1"/>
    </xf>
    <xf numFmtId="0" fontId="2" fillId="0" borderId="22" xfId="0" applyFont="1" applyBorder="1" applyAlignment="1" applyProtection="1">
      <alignment horizontal="left" vertical="center" indent="2"/>
    </xf>
    <xf numFmtId="0" fontId="2" fillId="0" borderId="23" xfId="0" applyFont="1" applyBorder="1" applyAlignment="1" applyProtection="1">
      <alignment horizontal="left" vertical="center" indent="2"/>
    </xf>
    <xf numFmtId="0" fontId="2" fillId="0" borderId="25" xfId="0" applyFont="1" applyBorder="1" applyAlignment="1" applyProtection="1">
      <alignment horizontal="left" vertical="center" indent="2"/>
    </xf>
    <xf numFmtId="0" fontId="2" fillId="0" borderId="26" xfId="0" applyFont="1" applyBorder="1" applyAlignment="1" applyProtection="1">
      <alignment horizontal="left" vertical="center" indent="2"/>
    </xf>
    <xf numFmtId="0" fontId="2" fillId="0" borderId="19" xfId="0" applyFont="1" applyBorder="1" applyAlignment="1" applyProtection="1">
      <alignment horizontal="center" vertical="top"/>
    </xf>
    <xf numFmtId="0" fontId="2" fillId="0" borderId="3" xfId="0" applyFont="1" applyBorder="1" applyAlignment="1" applyProtection="1">
      <alignment horizontal="center" vertical="top"/>
    </xf>
    <xf numFmtId="3" fontId="2" fillId="0" borderId="8" xfId="0" applyNumberFormat="1" applyFont="1" applyBorder="1" applyAlignment="1" applyProtection="1">
      <alignment horizontal="right" vertical="center"/>
    </xf>
    <xf numFmtId="0" fontId="2" fillId="0" borderId="8" xfId="0" applyFont="1" applyBorder="1" applyAlignment="1" applyProtection="1">
      <alignment horizontal="right" vertical="center"/>
    </xf>
    <xf numFmtId="0" fontId="2" fillId="0" borderId="17" xfId="0" applyFont="1" applyBorder="1" applyAlignment="1" applyProtection="1">
      <alignment horizontal="center" vertical="distributed" textRotation="255" indent="1"/>
    </xf>
    <xf numFmtId="0" fontId="2" fillId="0" borderId="18" xfId="0" applyFont="1" applyBorder="1" applyAlignment="1" applyProtection="1">
      <alignment horizontal="center" vertical="distributed" textRotation="255" indent="1"/>
    </xf>
    <xf numFmtId="0" fontId="2" fillId="0" borderId="1" xfId="0" applyFont="1" applyBorder="1" applyAlignment="1" applyProtection="1">
      <alignment horizontal="center" vertical="distributed" textRotation="255"/>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0" borderId="2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38" fontId="5" fillId="4" borderId="8" xfId="0" applyNumberFormat="1"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2" fillId="0" borderId="0" xfId="0" applyFont="1" applyAlignment="1" applyProtection="1">
      <alignment horizontal="center" vertical="center"/>
      <protection locked="0"/>
    </xf>
    <xf numFmtId="38" fontId="2" fillId="5" borderId="44" xfId="1" applyFont="1" applyFill="1" applyBorder="1" applyAlignment="1" applyProtection="1">
      <alignment horizontal="center" vertical="center"/>
      <protection locked="0"/>
    </xf>
    <xf numFmtId="38" fontId="2" fillId="5" borderId="8" xfId="1" applyFont="1" applyFill="1" applyBorder="1" applyAlignment="1" applyProtection="1">
      <alignment horizontal="center" vertical="center"/>
      <protection locked="0"/>
    </xf>
    <xf numFmtId="38" fontId="2" fillId="4" borderId="44" xfId="1" applyFont="1" applyFill="1" applyBorder="1" applyAlignment="1" applyProtection="1">
      <alignment horizontal="center" vertical="center"/>
      <protection locked="0"/>
    </xf>
    <xf numFmtId="38" fontId="2" fillId="4" borderId="8" xfId="1" applyFont="1" applyFill="1" applyBorder="1" applyAlignment="1" applyProtection="1">
      <alignment horizontal="center" vertical="center"/>
      <protection locked="0"/>
    </xf>
    <xf numFmtId="38" fontId="2" fillId="3" borderId="44" xfId="1" applyFont="1" applyFill="1" applyBorder="1" applyAlignment="1" applyProtection="1">
      <alignment horizontal="center" vertical="center"/>
      <protection locked="0"/>
    </xf>
    <xf numFmtId="38" fontId="2" fillId="3" borderId="8" xfId="1" applyFont="1" applyFill="1" applyBorder="1" applyAlignment="1" applyProtection="1">
      <alignment horizontal="center" vertical="center"/>
      <protection locked="0"/>
    </xf>
    <xf numFmtId="38" fontId="2" fillId="2" borderId="45" xfId="1" applyFont="1" applyFill="1" applyBorder="1" applyAlignment="1" applyProtection="1">
      <alignment horizontal="center" vertical="center"/>
      <protection locked="0"/>
    </xf>
    <xf numFmtId="38" fontId="2" fillId="2" borderId="32" xfId="1" applyFont="1" applyFill="1" applyBorder="1" applyAlignment="1" applyProtection="1">
      <alignment horizontal="center" vertical="center"/>
      <protection locked="0"/>
    </xf>
    <xf numFmtId="0" fontId="3" fillId="0" borderId="0" xfId="0" applyFont="1" applyAlignment="1" applyProtection="1">
      <alignment horizontal="center" vertical="top"/>
      <protection locked="0"/>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38" fontId="2" fillId="0" borderId="43" xfId="1" applyFont="1" applyBorder="1" applyAlignment="1" applyProtection="1">
      <alignment horizontal="center" vertical="center"/>
      <protection locked="0"/>
    </xf>
    <xf numFmtId="38" fontId="2" fillId="0" borderId="36" xfId="1"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20" xfId="0" applyFont="1" applyBorder="1" applyAlignment="1" applyProtection="1">
      <alignment horizontal="center" vertical="center"/>
    </xf>
    <xf numFmtId="3" fontId="5" fillId="0" borderId="8" xfId="0" applyNumberFormat="1" applyFont="1" applyBorder="1" applyAlignment="1" applyProtection="1">
      <alignment horizontal="center" vertical="center"/>
    </xf>
    <xf numFmtId="0" fontId="5" fillId="0" borderId="8" xfId="0" applyFont="1" applyBorder="1" applyAlignment="1" applyProtection="1">
      <alignment horizontal="center" vertical="center"/>
    </xf>
    <xf numFmtId="38" fontId="5" fillId="3" borderId="8" xfId="0" applyNumberFormat="1"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38" fontId="5" fillId="2" borderId="8" xfId="0" applyNumberFormat="1"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2" fillId="0" borderId="19" xfId="0" applyFont="1" applyBorder="1" applyAlignment="1" applyProtection="1">
      <alignment horizontal="center" vertical="center"/>
    </xf>
    <xf numFmtId="0" fontId="2" fillId="0" borderId="3" xfId="0" applyFont="1" applyBorder="1" applyAlignment="1" applyProtection="1">
      <alignment horizontal="center" vertical="center"/>
    </xf>
    <xf numFmtId="38" fontId="2" fillId="0" borderId="3" xfId="0" applyNumberFormat="1" applyFont="1" applyBorder="1" applyAlignment="1" applyProtection="1">
      <alignment horizontal="center" vertical="center"/>
    </xf>
    <xf numFmtId="3" fontId="2" fillId="0" borderId="5" xfId="0" applyNumberFormat="1" applyFont="1" applyBorder="1" applyAlignment="1" applyProtection="1">
      <alignment horizontal="right" vertical="center"/>
    </xf>
    <xf numFmtId="3" fontId="2" fillId="0" borderId="3" xfId="0" applyNumberFormat="1" applyFont="1" applyBorder="1" applyAlignment="1" applyProtection="1">
      <alignment horizontal="right" vertical="center"/>
    </xf>
    <xf numFmtId="0" fontId="2" fillId="0" borderId="4" xfId="0" applyFont="1" applyBorder="1" applyAlignment="1" applyProtection="1">
      <alignment horizontal="center" vertical="center"/>
    </xf>
    <xf numFmtId="38" fontId="2" fillId="0" borderId="0" xfId="0" applyNumberFormat="1" applyFont="1" applyAlignment="1" applyProtection="1">
      <alignment horizontal="center" vertical="center"/>
    </xf>
    <xf numFmtId="0" fontId="2" fillId="0" borderId="0" xfId="0" applyFont="1" applyAlignment="1" applyProtection="1">
      <alignment horizontal="center" vertical="center"/>
    </xf>
    <xf numFmtId="3" fontId="2" fillId="0" borderId="0" xfId="0" applyNumberFormat="1" applyFont="1" applyAlignment="1" applyProtection="1">
      <alignment horizontal="center" vertical="center"/>
    </xf>
    <xf numFmtId="0" fontId="2" fillId="0" borderId="0" xfId="0" applyFont="1" applyBorder="1" applyAlignment="1" applyProtection="1">
      <alignment horizontal="center" vertical="center"/>
    </xf>
    <xf numFmtId="38" fontId="5" fillId="10" borderId="8" xfId="0" applyNumberFormat="1" applyFont="1" applyFill="1" applyBorder="1" applyAlignment="1" applyProtection="1">
      <alignment horizontal="center" vertical="center"/>
    </xf>
    <xf numFmtId="0" fontId="5" fillId="10" borderId="8" xfId="0" applyFont="1" applyFill="1" applyBorder="1" applyAlignment="1" applyProtection="1">
      <alignment horizontal="center" vertical="center"/>
    </xf>
    <xf numFmtId="38" fontId="5" fillId="9" borderId="8" xfId="0" applyNumberFormat="1" applyFont="1" applyFill="1" applyBorder="1" applyAlignment="1" applyProtection="1">
      <alignment horizontal="center" vertical="center"/>
    </xf>
    <xf numFmtId="0" fontId="5" fillId="9" borderId="8" xfId="0" applyFont="1" applyFill="1" applyBorder="1" applyAlignment="1" applyProtection="1">
      <alignment horizontal="center" vertical="center"/>
    </xf>
    <xf numFmtId="49" fontId="2" fillId="0" borderId="0" xfId="0" applyNumberFormat="1"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38" fontId="5" fillId="8" borderId="8" xfId="0" applyNumberFormat="1" applyFont="1" applyFill="1" applyBorder="1" applyAlignment="1" applyProtection="1">
      <alignment horizontal="center" vertical="center"/>
    </xf>
    <xf numFmtId="0" fontId="5" fillId="8" borderId="8" xfId="0" applyFont="1" applyFill="1" applyBorder="1" applyAlignment="1" applyProtection="1">
      <alignment horizontal="center" vertical="center"/>
    </xf>
    <xf numFmtId="0" fontId="2" fillId="0" borderId="4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38" fontId="2" fillId="7" borderId="43" xfId="1" applyFont="1" applyFill="1" applyBorder="1" applyAlignment="1" applyProtection="1">
      <alignment horizontal="center" vertical="center"/>
      <protection locked="0"/>
    </xf>
    <xf numFmtId="38" fontId="2" fillId="7" borderId="36" xfId="1" applyFont="1" applyFill="1" applyBorder="1" applyAlignment="1" applyProtection="1">
      <alignment horizontal="center" vertical="center"/>
      <protection locked="0"/>
    </xf>
    <xf numFmtId="38" fontId="2" fillId="7" borderId="40" xfId="1" applyFont="1" applyFill="1" applyBorder="1" applyAlignment="1" applyProtection="1">
      <alignment horizontal="center" vertical="center"/>
      <protection locked="0"/>
    </xf>
    <xf numFmtId="38" fontId="2" fillId="10" borderId="44" xfId="1" applyFont="1" applyFill="1" applyBorder="1" applyAlignment="1" applyProtection="1">
      <alignment horizontal="center" vertical="center"/>
      <protection locked="0"/>
    </xf>
    <xf numFmtId="38" fontId="2" fillId="10" borderId="8" xfId="1" applyFont="1" applyFill="1" applyBorder="1" applyAlignment="1" applyProtection="1">
      <alignment horizontal="center" vertical="center"/>
      <protection locked="0"/>
    </xf>
    <xf numFmtId="38" fontId="2" fillId="10" borderId="39" xfId="1" applyFont="1" applyFill="1" applyBorder="1" applyAlignment="1" applyProtection="1">
      <alignment horizontal="center" vertical="center"/>
      <protection locked="0"/>
    </xf>
    <xf numFmtId="38" fontId="2" fillId="9" borderId="44" xfId="1" applyFont="1" applyFill="1" applyBorder="1" applyAlignment="1" applyProtection="1">
      <alignment horizontal="center" vertical="center"/>
      <protection locked="0"/>
    </xf>
    <xf numFmtId="38" fontId="2" fillId="9" borderId="8" xfId="1" applyFont="1" applyFill="1" applyBorder="1" applyAlignment="1" applyProtection="1">
      <alignment horizontal="center" vertical="center"/>
      <protection locked="0"/>
    </xf>
    <xf numFmtId="38" fontId="2" fillId="9" borderId="39" xfId="1" applyFont="1" applyFill="1" applyBorder="1" applyAlignment="1" applyProtection="1">
      <alignment horizontal="center" vertical="center"/>
      <protection locked="0"/>
    </xf>
    <xf numFmtId="38" fontId="2" fillId="8" borderId="45" xfId="1" applyFont="1" applyFill="1" applyBorder="1" applyAlignment="1" applyProtection="1">
      <alignment horizontal="center" vertical="center"/>
      <protection locked="0"/>
    </xf>
    <xf numFmtId="38" fontId="2" fillId="8" borderId="32" xfId="1" applyFont="1" applyFill="1" applyBorder="1" applyAlignment="1" applyProtection="1">
      <alignment horizontal="center" vertical="center"/>
      <protection locked="0"/>
    </xf>
    <xf numFmtId="38" fontId="2" fillId="8" borderId="46" xfId="1" applyFont="1" applyFill="1" applyBorder="1" applyAlignment="1" applyProtection="1">
      <alignment horizontal="center" vertical="center"/>
      <protection locked="0"/>
    </xf>
    <xf numFmtId="38" fontId="2" fillId="5" borderId="43" xfId="1" applyFont="1" applyFill="1" applyBorder="1" applyAlignment="1" applyProtection="1">
      <alignment horizontal="center" vertical="center"/>
      <protection locked="0"/>
    </xf>
    <xf numFmtId="38" fontId="2" fillId="5" borderId="36" xfId="1" applyFont="1" applyFill="1" applyBorder="1" applyAlignment="1" applyProtection="1">
      <alignment horizontal="center" vertical="center"/>
      <protection locked="0"/>
    </xf>
    <xf numFmtId="38" fontId="2" fillId="5" borderId="40" xfId="1" applyFont="1" applyFill="1" applyBorder="1" applyAlignment="1" applyProtection="1">
      <alignment horizontal="center" vertical="center"/>
      <protection locked="0"/>
    </xf>
    <xf numFmtId="38" fontId="2" fillId="4" borderId="39" xfId="1" applyFont="1" applyFill="1" applyBorder="1" applyAlignment="1" applyProtection="1">
      <alignment horizontal="center" vertical="center"/>
      <protection locked="0"/>
    </xf>
    <xf numFmtId="38" fontId="2" fillId="3" borderId="39" xfId="1" applyFont="1" applyFill="1" applyBorder="1" applyAlignment="1" applyProtection="1">
      <alignment horizontal="center" vertical="center"/>
      <protection locked="0"/>
    </xf>
    <xf numFmtId="0" fontId="2" fillId="0" borderId="22" xfId="0" applyFont="1" applyBorder="1" applyAlignment="1" applyProtection="1">
      <alignment horizontal="left" vertical="center" wrapText="1" indent="2"/>
    </xf>
    <xf numFmtId="0" fontId="2" fillId="0" borderId="23" xfId="0" applyFont="1" applyBorder="1" applyAlignment="1" applyProtection="1">
      <alignment horizontal="left" vertical="center" wrapText="1" indent="2"/>
    </xf>
    <xf numFmtId="0" fontId="2" fillId="0" borderId="27" xfId="0" applyFont="1" applyBorder="1" applyAlignment="1" applyProtection="1">
      <alignment horizontal="left" vertical="center" indent="2"/>
    </xf>
    <xf numFmtId="0" fontId="2" fillId="0" borderId="2" xfId="0" applyFont="1" applyBorder="1" applyAlignment="1" applyProtection="1">
      <alignment horizontal="distributed" vertical="center" indent="2"/>
    </xf>
    <xf numFmtId="0" fontId="2" fillId="0" borderId="8" xfId="0" applyFont="1" applyBorder="1" applyAlignment="1" applyProtection="1">
      <alignment horizontal="distributed" vertical="center" indent="2"/>
    </xf>
    <xf numFmtId="0" fontId="2" fillId="0" borderId="1" xfId="0" applyFont="1" applyBorder="1" applyAlignment="1" applyProtection="1">
      <alignment horizontal="center" vertical="center"/>
      <protection locked="0"/>
    </xf>
    <xf numFmtId="38" fontId="2" fillId="2" borderId="46" xfId="1" applyFont="1" applyFill="1" applyBorder="1" applyAlignment="1" applyProtection="1">
      <alignment horizontal="center" vertical="center"/>
      <protection locked="0"/>
    </xf>
    <xf numFmtId="0" fontId="2" fillId="0" borderId="35"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40" xfId="0" applyFont="1" applyBorder="1" applyAlignment="1" applyProtection="1">
      <alignment horizontal="center" vertical="center"/>
    </xf>
    <xf numFmtId="38" fontId="5" fillId="7" borderId="8" xfId="1" applyFont="1" applyFill="1" applyBorder="1" applyAlignment="1" applyProtection="1">
      <alignment horizontal="center" vertical="center"/>
    </xf>
    <xf numFmtId="0" fontId="2" fillId="0" borderId="2" xfId="0" applyFont="1" applyBorder="1" applyAlignment="1" applyProtection="1">
      <alignment horizontal="center" vertical="top"/>
    </xf>
    <xf numFmtId="0" fontId="2" fillId="0" borderId="8" xfId="0" applyFont="1" applyBorder="1" applyAlignment="1" applyProtection="1">
      <alignment horizontal="center" vertical="top"/>
    </xf>
    <xf numFmtId="0" fontId="2" fillId="0" borderId="34"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8" xfId="0" applyFont="1" applyBorder="1" applyAlignment="1" applyProtection="1">
      <alignment horizontal="center" vertical="center"/>
    </xf>
    <xf numFmtId="38" fontId="2" fillId="0" borderId="45" xfId="1" applyFont="1" applyBorder="1" applyAlignment="1" applyProtection="1">
      <alignment horizontal="center" vertical="center"/>
      <protection locked="0"/>
    </xf>
    <xf numFmtId="38" fontId="2" fillId="0" borderId="32" xfId="1" applyFont="1" applyBorder="1" applyAlignment="1" applyProtection="1">
      <alignment horizontal="center" vertical="center"/>
      <protection locked="0"/>
    </xf>
    <xf numFmtId="38" fontId="2" fillId="0" borderId="46" xfId="1" applyFont="1" applyBorder="1" applyAlignment="1" applyProtection="1">
      <alignment horizontal="center" vertical="center"/>
      <protection locked="0"/>
    </xf>
    <xf numFmtId="0" fontId="6" fillId="0" borderId="3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cellXfs>
  <cellStyles count="2">
    <cellStyle name="桁区切り" xfId="1" builtinId="6"/>
    <cellStyle name="標準" xfId="0" builtinId="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Normal="115" zoomScaleSheetLayoutView="100" zoomScalePageLayoutView="85" workbookViewId="0">
      <selection activeCell="R5" sqref="R5:X5"/>
    </sheetView>
  </sheetViews>
  <sheetFormatPr defaultRowHeight="26.1" customHeight="1" x14ac:dyDescent="0.15"/>
  <cols>
    <col min="1" max="45" width="2.5" style="1" customWidth="1"/>
    <col min="46" max="16384" width="9" style="1"/>
  </cols>
  <sheetData>
    <row r="1" spans="1:35" ht="26.1"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row>
    <row r="2" spans="1:35" ht="26.1" customHeight="1" thickBot="1" x14ac:dyDescent="0.2">
      <c r="A2" s="48"/>
      <c r="B2" s="48" t="s">
        <v>88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26.1" customHeight="1" x14ac:dyDescent="0.15">
      <c r="A3" s="48"/>
      <c r="B3" s="142" t="s">
        <v>40</v>
      </c>
      <c r="C3" s="143"/>
      <c r="D3" s="143"/>
      <c r="E3" s="143"/>
      <c r="F3" s="143"/>
      <c r="G3" s="143"/>
      <c r="H3" s="143"/>
      <c r="I3" s="143"/>
      <c r="J3" s="143"/>
      <c r="K3" s="50"/>
      <c r="L3" s="50"/>
      <c r="M3" s="50"/>
      <c r="N3" s="50"/>
      <c r="O3" s="50"/>
      <c r="P3" s="50"/>
      <c r="Q3" s="50"/>
      <c r="R3" s="144">
        <v>1</v>
      </c>
      <c r="S3" s="145"/>
      <c r="T3" s="145"/>
      <c r="U3" s="145"/>
      <c r="V3" s="145"/>
      <c r="W3" s="145"/>
      <c r="X3" s="145"/>
      <c r="Y3" s="58" t="s">
        <v>42</v>
      </c>
      <c r="Z3" s="50"/>
      <c r="AA3" s="50"/>
      <c r="AB3" s="50"/>
      <c r="AC3" s="50"/>
      <c r="AD3" s="51"/>
      <c r="AE3" s="48"/>
      <c r="AF3" s="48"/>
      <c r="AG3" s="48"/>
      <c r="AH3" s="48"/>
      <c r="AI3" s="48"/>
    </row>
    <row r="4" spans="1:35" ht="26.1" customHeight="1" x14ac:dyDescent="0.15">
      <c r="A4" s="48"/>
      <c r="B4" s="83" t="s">
        <v>63</v>
      </c>
      <c r="C4" s="84"/>
      <c r="D4" s="84"/>
      <c r="E4" s="84"/>
      <c r="F4" s="84"/>
      <c r="G4" s="84"/>
      <c r="H4" s="84"/>
      <c r="I4" s="84"/>
      <c r="J4" s="84"/>
      <c r="K4" s="84"/>
      <c r="L4" s="84"/>
      <c r="M4" s="84"/>
      <c r="N4" s="84"/>
      <c r="O4" s="84"/>
      <c r="P4" s="84"/>
      <c r="Q4" s="50"/>
      <c r="R4" s="85" t="s">
        <v>61</v>
      </c>
      <c r="S4" s="86"/>
      <c r="T4" s="86"/>
      <c r="U4" s="86"/>
      <c r="V4" s="86"/>
      <c r="W4" s="86"/>
      <c r="X4" s="86"/>
      <c r="Y4" s="59"/>
      <c r="Z4" s="51" t="s">
        <v>62</v>
      </c>
      <c r="AA4" s="50"/>
      <c r="AB4" s="50"/>
      <c r="AC4" s="50"/>
      <c r="AD4" s="51"/>
      <c r="AE4" s="48"/>
      <c r="AF4" s="48"/>
      <c r="AG4" s="48"/>
      <c r="AH4" s="48"/>
      <c r="AI4" s="48"/>
    </row>
    <row r="5" spans="1:35" ht="26.1" customHeight="1" x14ac:dyDescent="0.15">
      <c r="A5" s="48"/>
      <c r="B5" s="49" t="s">
        <v>39</v>
      </c>
      <c r="C5" s="50"/>
      <c r="D5" s="50"/>
      <c r="E5" s="50"/>
      <c r="F5" s="50"/>
      <c r="G5" s="50"/>
      <c r="H5" s="50"/>
      <c r="I5" s="50"/>
      <c r="J5" s="50"/>
      <c r="K5" s="50"/>
      <c r="L5" s="50"/>
      <c r="M5" s="50"/>
      <c r="N5" s="50"/>
      <c r="O5" s="50"/>
      <c r="P5" s="50"/>
      <c r="Q5" s="50"/>
      <c r="R5" s="131">
        <v>90000</v>
      </c>
      <c r="S5" s="132"/>
      <c r="T5" s="132"/>
      <c r="U5" s="132"/>
      <c r="V5" s="132"/>
      <c r="W5" s="132"/>
      <c r="X5" s="132"/>
      <c r="Y5" s="59" t="s">
        <v>41</v>
      </c>
      <c r="Z5" s="50"/>
      <c r="AA5" s="50" t="s">
        <v>46</v>
      </c>
      <c r="AB5" s="50"/>
      <c r="AC5" s="50"/>
      <c r="AD5" s="51"/>
      <c r="AE5" s="48"/>
      <c r="AF5" s="48"/>
      <c r="AG5" s="48"/>
      <c r="AH5" s="48"/>
      <c r="AI5" s="48"/>
    </row>
    <row r="6" spans="1:35" ht="26.1" customHeight="1" x14ac:dyDescent="0.15">
      <c r="A6" s="48"/>
      <c r="B6" s="49" t="s">
        <v>43</v>
      </c>
      <c r="C6" s="50"/>
      <c r="D6" s="50"/>
      <c r="E6" s="50"/>
      <c r="F6" s="50"/>
      <c r="G6" s="50"/>
      <c r="H6" s="50"/>
      <c r="I6" s="50"/>
      <c r="J6" s="50"/>
      <c r="K6" s="50"/>
      <c r="L6" s="50"/>
      <c r="M6" s="50"/>
      <c r="N6" s="50"/>
      <c r="O6" s="50"/>
      <c r="P6" s="50"/>
      <c r="Q6" s="50"/>
      <c r="R6" s="133">
        <v>13080</v>
      </c>
      <c r="S6" s="134"/>
      <c r="T6" s="134"/>
      <c r="U6" s="134"/>
      <c r="V6" s="134"/>
      <c r="W6" s="134"/>
      <c r="X6" s="134"/>
      <c r="Y6" s="59" t="s">
        <v>41</v>
      </c>
      <c r="Z6" s="50"/>
      <c r="AA6" s="50" t="s">
        <v>47</v>
      </c>
      <c r="AB6" s="50"/>
      <c r="AC6" s="50"/>
      <c r="AD6" s="51"/>
      <c r="AE6" s="48"/>
      <c r="AF6" s="48"/>
      <c r="AG6" s="48"/>
      <c r="AH6" s="48"/>
      <c r="AI6" s="48"/>
    </row>
    <row r="7" spans="1:35" ht="26.1" customHeight="1" x14ac:dyDescent="0.15">
      <c r="A7" s="48"/>
      <c r="B7" s="49" t="s">
        <v>44</v>
      </c>
      <c r="C7" s="50"/>
      <c r="D7" s="50"/>
      <c r="E7" s="50"/>
      <c r="F7" s="50"/>
      <c r="G7" s="50"/>
      <c r="H7" s="50"/>
      <c r="I7" s="50"/>
      <c r="J7" s="50"/>
      <c r="K7" s="50"/>
      <c r="L7" s="50"/>
      <c r="M7" s="50"/>
      <c r="N7" s="50"/>
      <c r="O7" s="50"/>
      <c r="P7" s="50"/>
      <c r="Q7" s="50"/>
      <c r="R7" s="135">
        <v>3</v>
      </c>
      <c r="S7" s="136"/>
      <c r="T7" s="136"/>
      <c r="U7" s="136"/>
      <c r="V7" s="136"/>
      <c r="W7" s="136"/>
      <c r="X7" s="136"/>
      <c r="Y7" s="59" t="s">
        <v>41</v>
      </c>
      <c r="Z7" s="50"/>
      <c r="AA7" s="50" t="s">
        <v>48</v>
      </c>
      <c r="AB7" s="50"/>
      <c r="AC7" s="50"/>
      <c r="AD7" s="51"/>
      <c r="AE7" s="48"/>
      <c r="AF7" s="48"/>
      <c r="AG7" s="48"/>
      <c r="AH7" s="48"/>
      <c r="AI7" s="48"/>
    </row>
    <row r="8" spans="1:35" ht="26.1" customHeight="1" thickBot="1" x14ac:dyDescent="0.2">
      <c r="A8" s="48"/>
      <c r="B8" s="142" t="s">
        <v>45</v>
      </c>
      <c r="C8" s="143"/>
      <c r="D8" s="143"/>
      <c r="E8" s="143"/>
      <c r="F8" s="143"/>
      <c r="G8" s="143"/>
      <c r="H8" s="143"/>
      <c r="I8" s="143"/>
      <c r="J8" s="143"/>
      <c r="K8" s="143"/>
      <c r="L8" s="143"/>
      <c r="M8" s="143"/>
      <c r="N8" s="143"/>
      <c r="O8" s="143"/>
      <c r="P8" s="50"/>
      <c r="Q8" s="50"/>
      <c r="R8" s="137">
        <v>56796</v>
      </c>
      <c r="S8" s="138"/>
      <c r="T8" s="138"/>
      <c r="U8" s="138"/>
      <c r="V8" s="138"/>
      <c r="W8" s="138"/>
      <c r="X8" s="138"/>
      <c r="Y8" s="60" t="s">
        <v>41</v>
      </c>
      <c r="Z8" s="50"/>
      <c r="AA8" s="50" t="s">
        <v>49</v>
      </c>
      <c r="AB8" s="50"/>
      <c r="AC8" s="50"/>
      <c r="AD8" s="51"/>
      <c r="AE8" s="48"/>
      <c r="AF8" s="48"/>
      <c r="AG8" s="48"/>
      <c r="AH8" s="48"/>
      <c r="AI8" s="48"/>
    </row>
    <row r="9" spans="1:35" ht="26.1" customHeigh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row>
    <row r="10" spans="1:35" ht="26.1" customHeight="1"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row>
    <row r="11" spans="1:35" ht="26.1" customHeight="1" x14ac:dyDescent="0.15">
      <c r="A11" s="48"/>
      <c r="B11" s="130" t="s">
        <v>87</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48"/>
      <c r="AI11" s="48"/>
    </row>
    <row r="12" spans="1:35" ht="27" customHeight="1" x14ac:dyDescent="0.15">
      <c r="A12" s="68" t="s">
        <v>31</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69"/>
      <c r="AB12" s="69"/>
      <c r="AC12" s="69"/>
      <c r="AD12" s="69"/>
      <c r="AE12" s="69"/>
      <c r="AF12" s="69"/>
      <c r="AG12" s="69"/>
      <c r="AH12" s="69"/>
      <c r="AI12" s="48"/>
    </row>
    <row r="13" spans="1:35" ht="18" customHeight="1" x14ac:dyDescent="0.15">
      <c r="A13" s="48"/>
      <c r="B13" s="48" t="s">
        <v>32</v>
      </c>
      <c r="C13" s="48"/>
      <c r="D13" s="48"/>
      <c r="E13" s="48"/>
      <c r="F13" s="48"/>
      <c r="G13" s="48"/>
      <c r="H13" s="48"/>
      <c r="I13" s="48"/>
      <c r="J13" s="48"/>
      <c r="K13" s="48"/>
      <c r="L13" s="48"/>
      <c r="M13" s="48"/>
      <c r="N13" s="48"/>
      <c r="O13" s="48"/>
      <c r="P13" s="48"/>
      <c r="Q13" s="48"/>
      <c r="R13" s="48"/>
      <c r="S13" s="48"/>
      <c r="T13" s="48"/>
      <c r="U13" s="48"/>
      <c r="V13" s="48"/>
      <c r="W13" s="48"/>
      <c r="X13" s="48"/>
      <c r="Y13" s="48"/>
      <c r="Z13" s="48"/>
      <c r="AA13" s="70"/>
      <c r="AB13" s="70"/>
      <c r="AC13" s="70"/>
      <c r="AD13" s="70"/>
      <c r="AE13" s="70"/>
      <c r="AF13" s="70"/>
      <c r="AG13" s="70"/>
      <c r="AH13" s="70"/>
      <c r="AI13" s="48"/>
    </row>
    <row r="14" spans="1:35" ht="18" customHeight="1" x14ac:dyDescent="0.15">
      <c r="A14" s="71"/>
      <c r="B14" s="48" t="s">
        <v>37</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row>
    <row r="15" spans="1:35" ht="18" customHeight="1" x14ac:dyDescent="0.15">
      <c r="A15" s="48"/>
      <c r="B15" s="72" t="s">
        <v>33</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row>
    <row r="16" spans="1:35" ht="27" customHeight="1" x14ac:dyDescent="0.15">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row>
    <row r="17" spans="1:35" ht="21.75" customHeight="1" x14ac:dyDescent="0.15">
      <c r="A17" s="139" t="s">
        <v>0</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row>
    <row r="18" spans="1:35" ht="27" customHeight="1" thickBot="1" x14ac:dyDescent="0.2">
      <c r="A18" s="73"/>
      <c r="B18" s="73"/>
      <c r="C18" s="73"/>
      <c r="D18" s="73"/>
      <c r="E18" s="73"/>
      <c r="F18" s="73"/>
      <c r="G18" s="73"/>
      <c r="H18" s="73"/>
      <c r="I18" s="73"/>
      <c r="J18" s="73"/>
      <c r="K18" s="73"/>
      <c r="L18" s="73"/>
      <c r="M18" s="73"/>
      <c r="N18" s="73"/>
      <c r="O18" s="73"/>
      <c r="P18" s="73"/>
      <c r="Q18" s="73"/>
      <c r="R18" s="73"/>
      <c r="S18" s="73"/>
      <c r="T18" s="73"/>
      <c r="U18" s="73"/>
      <c r="V18" s="73"/>
      <c r="W18" s="73"/>
      <c r="X18" s="146" t="s">
        <v>38</v>
      </c>
      <c r="Y18" s="146"/>
      <c r="Z18" s="146"/>
      <c r="AA18" s="146"/>
      <c r="AB18" s="146"/>
      <c r="AC18" s="146"/>
      <c r="AD18" s="146"/>
      <c r="AE18" s="146"/>
      <c r="AF18" s="146"/>
      <c r="AG18" s="146"/>
      <c r="AH18" s="146"/>
      <c r="AI18" s="146"/>
    </row>
    <row r="19" spans="1:35" ht="27" customHeight="1" x14ac:dyDescent="0.15">
      <c r="A19" s="140" t="s">
        <v>36</v>
      </c>
      <c r="B19" s="141"/>
      <c r="C19" s="141"/>
      <c r="D19" s="141"/>
      <c r="E19" s="141"/>
      <c r="F19" s="141"/>
      <c r="G19" s="141"/>
      <c r="H19" s="141"/>
      <c r="I19" s="141"/>
      <c r="J19" s="141"/>
      <c r="K19" s="141"/>
      <c r="L19" s="141"/>
      <c r="M19" s="141"/>
      <c r="N19" s="141"/>
      <c r="O19" s="141"/>
      <c r="P19" s="141"/>
      <c r="Q19" s="141" t="s">
        <v>34</v>
      </c>
      <c r="R19" s="141"/>
      <c r="S19" s="141"/>
      <c r="T19" s="141"/>
      <c r="U19" s="141"/>
      <c r="V19" s="141"/>
      <c r="W19" s="141"/>
      <c r="X19" s="141"/>
      <c r="Y19" s="141"/>
      <c r="Z19" s="141" t="s">
        <v>35</v>
      </c>
      <c r="AA19" s="141"/>
      <c r="AB19" s="141"/>
      <c r="AC19" s="141"/>
      <c r="AD19" s="141"/>
      <c r="AE19" s="141"/>
      <c r="AF19" s="141"/>
      <c r="AG19" s="141"/>
      <c r="AH19" s="141"/>
      <c r="AI19" s="147"/>
    </row>
    <row r="20" spans="1:35" s="2" customFormat="1" ht="34.5" customHeight="1" x14ac:dyDescent="0.15">
      <c r="A20" s="120" t="s">
        <v>12</v>
      </c>
      <c r="B20" s="121"/>
      <c r="C20" s="8"/>
      <c r="D20" s="9"/>
      <c r="E20" s="89" t="s">
        <v>5</v>
      </c>
      <c r="F20" s="90"/>
      <c r="G20" s="90"/>
      <c r="H20" s="90"/>
      <c r="I20" s="90"/>
      <c r="J20" s="90"/>
      <c r="K20" s="90"/>
      <c r="L20" s="90"/>
      <c r="M20" s="90"/>
      <c r="N20" s="90"/>
      <c r="O20" s="90"/>
      <c r="P20" s="90"/>
      <c r="Q20" s="116"/>
      <c r="R20" s="117"/>
      <c r="S20" s="117"/>
      <c r="T20" s="117"/>
      <c r="U20" s="117"/>
      <c r="V20" s="117"/>
      <c r="W20" s="117"/>
      <c r="X20" s="117"/>
      <c r="Y20" s="61" t="s">
        <v>21</v>
      </c>
      <c r="Z20" s="100"/>
      <c r="AA20" s="100"/>
      <c r="AB20" s="100"/>
      <c r="AC20" s="100"/>
      <c r="AD20" s="100"/>
      <c r="AE20" s="100"/>
      <c r="AF20" s="100"/>
      <c r="AG20" s="100"/>
      <c r="AH20" s="100"/>
      <c r="AI20" s="101"/>
    </row>
    <row r="21" spans="1:35" s="2" customFormat="1" ht="34.5" customHeight="1" x14ac:dyDescent="0.15">
      <c r="A21" s="110"/>
      <c r="B21" s="111"/>
      <c r="C21" s="12"/>
      <c r="D21" s="13"/>
      <c r="E21" s="88" t="s">
        <v>6</v>
      </c>
      <c r="F21" s="87"/>
      <c r="G21" s="87"/>
      <c r="H21" s="87"/>
      <c r="I21" s="87"/>
      <c r="J21" s="87"/>
      <c r="K21" s="87"/>
      <c r="L21" s="87"/>
      <c r="M21" s="87"/>
      <c r="N21" s="87"/>
      <c r="O21" s="87"/>
      <c r="P21" s="87"/>
      <c r="Q21" s="91"/>
      <c r="R21" s="92"/>
      <c r="S21" s="92"/>
      <c r="T21" s="92"/>
      <c r="U21" s="92"/>
      <c r="V21" s="92"/>
      <c r="W21" s="92"/>
      <c r="X21" s="92"/>
      <c r="Y21" s="62"/>
      <c r="Z21" s="100"/>
      <c r="AA21" s="100"/>
      <c r="AB21" s="100"/>
      <c r="AC21" s="100"/>
      <c r="AD21" s="100"/>
      <c r="AE21" s="100"/>
      <c r="AF21" s="100"/>
      <c r="AG21" s="100"/>
      <c r="AH21" s="100"/>
      <c r="AI21" s="101"/>
    </row>
    <row r="22" spans="1:35" s="2" customFormat="1" ht="34.5" customHeight="1" x14ac:dyDescent="0.15">
      <c r="A22" s="110"/>
      <c r="B22" s="111"/>
      <c r="C22" s="12"/>
      <c r="D22" s="13"/>
      <c r="E22" s="88" t="s">
        <v>1</v>
      </c>
      <c r="F22" s="87"/>
      <c r="G22" s="87"/>
      <c r="H22" s="87"/>
      <c r="I22" s="87"/>
      <c r="J22" s="87"/>
      <c r="K22" s="87"/>
      <c r="L22" s="87"/>
      <c r="M22" s="87"/>
      <c r="N22" s="87"/>
      <c r="O22" s="87"/>
      <c r="P22" s="87"/>
      <c r="Q22" s="91"/>
      <c r="R22" s="92"/>
      <c r="S22" s="92"/>
      <c r="T22" s="92"/>
      <c r="U22" s="92"/>
      <c r="V22" s="92"/>
      <c r="W22" s="92"/>
      <c r="X22" s="92"/>
      <c r="Y22" s="62"/>
      <c r="Z22" s="100"/>
      <c r="AA22" s="100"/>
      <c r="AB22" s="100"/>
      <c r="AC22" s="100"/>
      <c r="AD22" s="100"/>
      <c r="AE22" s="100"/>
      <c r="AF22" s="100"/>
      <c r="AG22" s="100"/>
      <c r="AH22" s="100"/>
      <c r="AI22" s="101"/>
    </row>
    <row r="23" spans="1:35" s="2" customFormat="1" ht="34.5" customHeight="1" x14ac:dyDescent="0.15">
      <c r="A23" s="110"/>
      <c r="B23" s="111"/>
      <c r="C23" s="12"/>
      <c r="D23" s="13"/>
      <c r="E23" s="88" t="s">
        <v>2</v>
      </c>
      <c r="F23" s="87"/>
      <c r="G23" s="87"/>
      <c r="H23" s="87"/>
      <c r="I23" s="87"/>
      <c r="J23" s="87"/>
      <c r="K23" s="87"/>
      <c r="L23" s="87"/>
      <c r="M23" s="87"/>
      <c r="N23" s="87"/>
      <c r="O23" s="87"/>
      <c r="P23" s="87"/>
      <c r="Q23" s="16" t="s">
        <v>22</v>
      </c>
      <c r="R23" s="93">
        <f>IF(R4="はい",ROUNDDOWN(R5,-3),ROUNDDOWN(R5,-2))</f>
        <v>90000</v>
      </c>
      <c r="S23" s="94"/>
      <c r="T23" s="94"/>
      <c r="U23" s="94"/>
      <c r="V23" s="94"/>
      <c r="W23" s="94"/>
      <c r="X23" s="94"/>
      <c r="Y23" s="62"/>
      <c r="Z23" s="95" t="str">
        <f>IF(R4="はい","1,000円未満切捨て","100円未満切捨て")</f>
        <v>1,000円未満切捨て</v>
      </c>
      <c r="AA23" s="95"/>
      <c r="AB23" s="95"/>
      <c r="AC23" s="95"/>
      <c r="AD23" s="95"/>
      <c r="AE23" s="95"/>
      <c r="AF23" s="95"/>
      <c r="AG23" s="95"/>
      <c r="AH23" s="95"/>
      <c r="AI23" s="96"/>
    </row>
    <row r="24" spans="1:35" s="2" customFormat="1" ht="34.5" customHeight="1" x14ac:dyDescent="0.15">
      <c r="A24" s="110" t="s">
        <v>13</v>
      </c>
      <c r="B24" s="111"/>
      <c r="C24" s="122" t="s">
        <v>15</v>
      </c>
      <c r="D24" s="122"/>
      <c r="E24" s="87" t="s">
        <v>3</v>
      </c>
      <c r="F24" s="87"/>
      <c r="G24" s="87"/>
      <c r="H24" s="87"/>
      <c r="I24" s="87"/>
      <c r="J24" s="87"/>
      <c r="K24" s="87"/>
      <c r="L24" s="87"/>
      <c r="M24" s="87"/>
      <c r="N24" s="87"/>
      <c r="O24" s="87"/>
      <c r="P24" s="87"/>
      <c r="Q24" s="16"/>
      <c r="R24" s="92"/>
      <c r="S24" s="92"/>
      <c r="T24" s="92"/>
      <c r="U24" s="92"/>
      <c r="V24" s="92"/>
      <c r="W24" s="92"/>
      <c r="X24" s="92"/>
      <c r="Y24" s="62"/>
      <c r="Z24" s="100"/>
      <c r="AA24" s="100"/>
      <c r="AB24" s="100"/>
      <c r="AC24" s="100"/>
      <c r="AD24" s="100"/>
      <c r="AE24" s="100"/>
      <c r="AF24" s="100"/>
      <c r="AG24" s="100"/>
      <c r="AH24" s="100"/>
      <c r="AI24" s="101"/>
    </row>
    <row r="25" spans="1:35" s="2" customFormat="1" ht="34.5" customHeight="1" x14ac:dyDescent="0.15">
      <c r="A25" s="110"/>
      <c r="B25" s="111"/>
      <c r="C25" s="122"/>
      <c r="D25" s="122"/>
      <c r="E25" s="87" t="s">
        <v>4</v>
      </c>
      <c r="F25" s="87"/>
      <c r="G25" s="87"/>
      <c r="H25" s="87"/>
      <c r="I25" s="87"/>
      <c r="J25" s="87"/>
      <c r="K25" s="87"/>
      <c r="L25" s="87"/>
      <c r="M25" s="87"/>
      <c r="N25" s="87"/>
      <c r="O25" s="87"/>
      <c r="P25" s="87"/>
      <c r="Q25" s="16"/>
      <c r="R25" s="92"/>
      <c r="S25" s="92"/>
      <c r="T25" s="92"/>
      <c r="U25" s="92"/>
      <c r="V25" s="92"/>
      <c r="W25" s="92"/>
      <c r="X25" s="92"/>
      <c r="Y25" s="62"/>
      <c r="Z25" s="100"/>
      <c r="AA25" s="100"/>
      <c r="AB25" s="100"/>
      <c r="AC25" s="100"/>
      <c r="AD25" s="100"/>
      <c r="AE25" s="100"/>
      <c r="AF25" s="100"/>
      <c r="AG25" s="100"/>
      <c r="AH25" s="100"/>
      <c r="AI25" s="101"/>
    </row>
    <row r="26" spans="1:35" s="2" customFormat="1" ht="34.5" customHeight="1" x14ac:dyDescent="0.15">
      <c r="A26" s="110"/>
      <c r="B26" s="111"/>
      <c r="C26" s="122"/>
      <c r="D26" s="122"/>
      <c r="E26" s="87" t="s">
        <v>2</v>
      </c>
      <c r="F26" s="87"/>
      <c r="G26" s="87"/>
      <c r="H26" s="87"/>
      <c r="I26" s="87"/>
      <c r="J26" s="87"/>
      <c r="K26" s="87"/>
      <c r="L26" s="87"/>
      <c r="M26" s="87"/>
      <c r="N26" s="87"/>
      <c r="O26" s="87"/>
      <c r="P26" s="87"/>
      <c r="Q26" s="16" t="s">
        <v>23</v>
      </c>
      <c r="R26" s="128">
        <f>IF(R4="はい",ROUNDUP(R6,-3),ROUNDUP(R6,-2))</f>
        <v>14000</v>
      </c>
      <c r="S26" s="129"/>
      <c r="T26" s="129"/>
      <c r="U26" s="129"/>
      <c r="V26" s="129"/>
      <c r="W26" s="129"/>
      <c r="X26" s="129"/>
      <c r="Y26" s="62"/>
      <c r="Z26" s="95" t="str">
        <f>IF(R4="はい","1,000円未満切上げ","100円未満切上げ")</f>
        <v>1,000円未満切上げ</v>
      </c>
      <c r="AA26" s="95"/>
      <c r="AB26" s="95"/>
      <c r="AC26" s="95"/>
      <c r="AD26" s="95"/>
      <c r="AE26" s="95"/>
      <c r="AF26" s="95"/>
      <c r="AG26" s="95"/>
      <c r="AH26" s="95"/>
      <c r="AI26" s="96"/>
    </row>
    <row r="27" spans="1:35" s="2" customFormat="1" ht="34.5" customHeight="1" x14ac:dyDescent="0.15">
      <c r="A27" s="110"/>
      <c r="B27" s="111"/>
      <c r="C27" s="19"/>
      <c r="D27" s="20"/>
      <c r="E27" s="88" t="s">
        <v>7</v>
      </c>
      <c r="F27" s="87"/>
      <c r="G27" s="87"/>
      <c r="H27" s="87"/>
      <c r="I27" s="87"/>
      <c r="J27" s="87"/>
      <c r="K27" s="87"/>
      <c r="L27" s="87"/>
      <c r="M27" s="87"/>
      <c r="N27" s="87"/>
      <c r="O27" s="87"/>
      <c r="P27" s="87"/>
      <c r="Q27" s="16" t="s">
        <v>24</v>
      </c>
      <c r="R27" s="150">
        <f>IF(R4="はい",ROUNDUP(R7,-3),ROUNDUP(R7,-2))</f>
        <v>1000</v>
      </c>
      <c r="S27" s="151"/>
      <c r="T27" s="151"/>
      <c r="U27" s="151"/>
      <c r="V27" s="151"/>
      <c r="W27" s="151"/>
      <c r="X27" s="151"/>
      <c r="Y27" s="62"/>
      <c r="Z27" s="95" t="str">
        <f>IF(R4="はい","1,000円未満切上げ","100円未満切上げ")</f>
        <v>1,000円未満切上げ</v>
      </c>
      <c r="AA27" s="95"/>
      <c r="AB27" s="95"/>
      <c r="AC27" s="95"/>
      <c r="AD27" s="95"/>
      <c r="AE27" s="95"/>
      <c r="AF27" s="95"/>
      <c r="AG27" s="95"/>
      <c r="AH27" s="95"/>
      <c r="AI27" s="96"/>
    </row>
    <row r="28" spans="1:35" s="2" customFormat="1" ht="34.5" customHeight="1" x14ac:dyDescent="0.15">
      <c r="A28" s="110"/>
      <c r="B28" s="111"/>
      <c r="C28" s="122" t="s">
        <v>16</v>
      </c>
      <c r="D28" s="122"/>
      <c r="E28" s="87" t="s">
        <v>8</v>
      </c>
      <c r="F28" s="87"/>
      <c r="G28" s="87"/>
      <c r="H28" s="87"/>
      <c r="I28" s="87"/>
      <c r="J28" s="87"/>
      <c r="K28" s="87"/>
      <c r="L28" s="87"/>
      <c r="M28" s="87"/>
      <c r="N28" s="87"/>
      <c r="O28" s="87"/>
      <c r="P28" s="87"/>
      <c r="Q28" s="16"/>
      <c r="R28" s="92"/>
      <c r="S28" s="92"/>
      <c r="T28" s="92"/>
      <c r="U28" s="92"/>
      <c r="V28" s="92"/>
      <c r="W28" s="92"/>
      <c r="X28" s="92"/>
      <c r="Y28" s="62"/>
      <c r="Z28" s="102" t="s">
        <v>30</v>
      </c>
      <c r="AA28" s="102"/>
      <c r="AB28" s="102"/>
      <c r="AC28" s="102"/>
      <c r="AD28" s="102"/>
      <c r="AE28" s="102"/>
      <c r="AF28" s="102"/>
      <c r="AG28" s="102"/>
      <c r="AH28" s="102"/>
      <c r="AI28" s="103"/>
    </row>
    <row r="29" spans="1:35" s="2" customFormat="1" ht="34.5" customHeight="1" x14ac:dyDescent="0.15">
      <c r="A29" s="110"/>
      <c r="B29" s="111"/>
      <c r="C29" s="122"/>
      <c r="D29" s="122"/>
      <c r="E29" s="87" t="s">
        <v>9</v>
      </c>
      <c r="F29" s="87"/>
      <c r="G29" s="87"/>
      <c r="H29" s="87"/>
      <c r="I29" s="87"/>
      <c r="J29" s="87"/>
      <c r="K29" s="87"/>
      <c r="L29" s="87"/>
      <c r="M29" s="87"/>
      <c r="N29" s="87"/>
      <c r="O29" s="87"/>
      <c r="P29" s="87"/>
      <c r="Q29" s="16"/>
      <c r="R29" s="92"/>
      <c r="S29" s="92"/>
      <c r="T29" s="92"/>
      <c r="U29" s="92"/>
      <c r="V29" s="92"/>
      <c r="W29" s="92"/>
      <c r="X29" s="92"/>
      <c r="Y29" s="62"/>
      <c r="Z29" s="102"/>
      <c r="AA29" s="102"/>
      <c r="AB29" s="102"/>
      <c r="AC29" s="102"/>
      <c r="AD29" s="102"/>
      <c r="AE29" s="102"/>
      <c r="AF29" s="102"/>
      <c r="AG29" s="102"/>
      <c r="AH29" s="102"/>
      <c r="AI29" s="103"/>
    </row>
    <row r="30" spans="1:35" s="2" customFormat="1" ht="34.5" customHeight="1" x14ac:dyDescent="0.15">
      <c r="A30" s="110"/>
      <c r="B30" s="111"/>
      <c r="C30" s="122"/>
      <c r="D30" s="122"/>
      <c r="E30" s="87" t="s">
        <v>2</v>
      </c>
      <c r="F30" s="87"/>
      <c r="G30" s="87"/>
      <c r="H30" s="87"/>
      <c r="I30" s="87"/>
      <c r="J30" s="87"/>
      <c r="K30" s="87"/>
      <c r="L30" s="87"/>
      <c r="M30" s="87"/>
      <c r="N30" s="87"/>
      <c r="O30" s="87"/>
      <c r="P30" s="87"/>
      <c r="Q30" s="16" t="s">
        <v>25</v>
      </c>
      <c r="R30" s="152">
        <f>IF(R4="はい",ROUNDUP(R8,-3),ROUNDUP(R8,-2))</f>
        <v>57000</v>
      </c>
      <c r="S30" s="153"/>
      <c r="T30" s="153"/>
      <c r="U30" s="153"/>
      <c r="V30" s="153"/>
      <c r="W30" s="153"/>
      <c r="X30" s="153"/>
      <c r="Y30" s="62"/>
      <c r="Z30" s="95" t="str">
        <f>IF(R4="はい","1,000円未満切上げ","100円未満切上げ")</f>
        <v>1,000円未満切上げ</v>
      </c>
      <c r="AA30" s="95"/>
      <c r="AB30" s="95"/>
      <c r="AC30" s="95"/>
      <c r="AD30" s="95"/>
      <c r="AE30" s="95"/>
      <c r="AF30" s="95"/>
      <c r="AG30" s="95"/>
      <c r="AH30" s="95"/>
      <c r="AI30" s="96"/>
    </row>
    <row r="31" spans="1:35" s="2" customFormat="1" ht="34.5" customHeight="1" x14ac:dyDescent="0.15">
      <c r="A31" s="110" t="s">
        <v>14</v>
      </c>
      <c r="B31" s="111"/>
      <c r="C31" s="122" t="s">
        <v>17</v>
      </c>
      <c r="D31" s="122"/>
      <c r="E31" s="87" t="s">
        <v>10</v>
      </c>
      <c r="F31" s="87"/>
      <c r="G31" s="87"/>
      <c r="H31" s="87"/>
      <c r="I31" s="87"/>
      <c r="J31" s="87"/>
      <c r="K31" s="87"/>
      <c r="L31" s="87"/>
      <c r="M31" s="87"/>
      <c r="N31" s="87"/>
      <c r="O31" s="87"/>
      <c r="P31" s="87"/>
      <c r="Q31" s="16"/>
      <c r="R31" s="118">
        <v>107000</v>
      </c>
      <c r="S31" s="119"/>
      <c r="T31" s="119"/>
      <c r="U31" s="119"/>
      <c r="V31" s="119"/>
      <c r="W31" s="119"/>
      <c r="X31" s="119"/>
      <c r="Y31" s="62"/>
      <c r="Z31" s="100"/>
      <c r="AA31" s="100"/>
      <c r="AB31" s="100"/>
      <c r="AC31" s="100"/>
      <c r="AD31" s="100"/>
      <c r="AE31" s="100"/>
      <c r="AF31" s="100"/>
      <c r="AG31" s="100"/>
      <c r="AH31" s="100"/>
      <c r="AI31" s="101"/>
    </row>
    <row r="32" spans="1:35" s="2" customFormat="1" ht="16.5" customHeight="1" x14ac:dyDescent="0.15">
      <c r="A32" s="110"/>
      <c r="B32" s="111"/>
      <c r="C32" s="122"/>
      <c r="D32" s="122"/>
      <c r="E32" s="125" t="s">
        <v>50</v>
      </c>
      <c r="F32" s="126"/>
      <c r="G32" s="126"/>
      <c r="H32" s="126"/>
      <c r="I32" s="126"/>
      <c r="J32" s="126"/>
      <c r="K32" s="126"/>
      <c r="L32" s="126"/>
      <c r="M32" s="126"/>
      <c r="N32" s="126"/>
      <c r="O32" s="126"/>
      <c r="P32" s="127"/>
      <c r="Q32" s="125"/>
      <c r="R32" s="157">
        <f>SUM(48000*K33)</f>
        <v>48000</v>
      </c>
      <c r="S32" s="157"/>
      <c r="T32" s="157"/>
      <c r="U32" s="157"/>
      <c r="V32" s="157"/>
      <c r="W32" s="157"/>
      <c r="X32" s="157"/>
      <c r="Y32" s="127"/>
      <c r="Z32" s="105"/>
      <c r="AA32" s="106"/>
      <c r="AB32" s="106"/>
      <c r="AC32" s="106"/>
      <c r="AD32" s="106"/>
      <c r="AE32" s="106"/>
      <c r="AF32" s="106"/>
      <c r="AG32" s="106"/>
      <c r="AH32" s="106"/>
      <c r="AI32" s="107"/>
    </row>
    <row r="33" spans="1:46" s="2" customFormat="1" ht="16.5" customHeight="1" x14ac:dyDescent="0.15">
      <c r="A33" s="110"/>
      <c r="B33" s="111"/>
      <c r="C33" s="122"/>
      <c r="D33" s="122"/>
      <c r="E33" s="154" t="s">
        <v>95</v>
      </c>
      <c r="F33" s="155"/>
      <c r="G33" s="155"/>
      <c r="H33" s="155"/>
      <c r="I33" s="155"/>
      <c r="J33" s="9" t="s">
        <v>51</v>
      </c>
      <c r="K33" s="156">
        <f>R3</f>
        <v>1</v>
      </c>
      <c r="L33" s="155"/>
      <c r="M33" s="9" t="s">
        <v>52</v>
      </c>
      <c r="N33" s="9" t="s">
        <v>42</v>
      </c>
      <c r="O33" s="9"/>
      <c r="P33" s="32"/>
      <c r="Q33" s="154"/>
      <c r="R33" s="158"/>
      <c r="S33" s="158"/>
      <c r="T33" s="158"/>
      <c r="U33" s="158"/>
      <c r="V33" s="158"/>
      <c r="W33" s="158"/>
      <c r="X33" s="158"/>
      <c r="Y33" s="159"/>
      <c r="Z33" s="105"/>
      <c r="AA33" s="106"/>
      <c r="AB33" s="106"/>
      <c r="AC33" s="106"/>
      <c r="AD33" s="106"/>
      <c r="AE33" s="106"/>
      <c r="AF33" s="106"/>
      <c r="AG33" s="106"/>
      <c r="AH33" s="106"/>
      <c r="AI33" s="107"/>
      <c r="AM33" s="5"/>
      <c r="AN33" s="5"/>
      <c r="AO33" s="5"/>
      <c r="AP33" s="5"/>
      <c r="AQ33" s="5"/>
      <c r="AR33" s="5"/>
      <c r="AS33" s="5"/>
      <c r="AT33" s="5"/>
    </row>
    <row r="34" spans="1:46" s="2" customFormat="1" ht="34.5" customHeight="1" x14ac:dyDescent="0.15">
      <c r="A34" s="110"/>
      <c r="B34" s="111"/>
      <c r="C34" s="122"/>
      <c r="D34" s="122"/>
      <c r="E34" s="87" t="s">
        <v>2</v>
      </c>
      <c r="F34" s="87"/>
      <c r="G34" s="87"/>
      <c r="H34" s="87"/>
      <c r="I34" s="87"/>
      <c r="J34" s="87"/>
      <c r="K34" s="87"/>
      <c r="L34" s="87"/>
      <c r="M34" s="87"/>
      <c r="N34" s="87"/>
      <c r="O34" s="87"/>
      <c r="P34" s="87"/>
      <c r="Q34" s="16" t="s">
        <v>26</v>
      </c>
      <c r="R34" s="148">
        <f>SUM(R31:X33)</f>
        <v>155000</v>
      </c>
      <c r="S34" s="149"/>
      <c r="T34" s="149"/>
      <c r="U34" s="149"/>
      <c r="V34" s="149"/>
      <c r="W34" s="149"/>
      <c r="X34" s="149"/>
      <c r="Y34" s="62"/>
      <c r="Z34" s="100"/>
      <c r="AA34" s="100"/>
      <c r="AB34" s="100"/>
      <c r="AC34" s="100"/>
      <c r="AD34" s="100"/>
      <c r="AE34" s="100"/>
      <c r="AF34" s="100"/>
      <c r="AG34" s="100"/>
      <c r="AH34" s="100"/>
      <c r="AI34" s="101"/>
    </row>
    <row r="35" spans="1:46" s="2" customFormat="1" ht="34.5" customHeight="1" x14ac:dyDescent="0.15">
      <c r="A35" s="110"/>
      <c r="B35" s="111"/>
      <c r="C35" s="122" t="s">
        <v>18</v>
      </c>
      <c r="D35" s="122"/>
      <c r="E35" s="123" t="s">
        <v>11</v>
      </c>
      <c r="F35" s="124"/>
      <c r="G35" s="124"/>
      <c r="H35" s="124"/>
      <c r="I35" s="124"/>
      <c r="J35" s="124"/>
      <c r="K35" s="124"/>
      <c r="L35" s="124"/>
      <c r="M35" s="124"/>
      <c r="N35" s="124"/>
      <c r="O35" s="124"/>
      <c r="P35" s="124"/>
      <c r="Q35" s="91" t="s">
        <v>27</v>
      </c>
      <c r="R35" s="75">
        <f>IF(AA35&lt;AA36,AA35,AA36)</f>
        <v>-27400</v>
      </c>
      <c r="S35" s="75"/>
      <c r="T35" s="75"/>
      <c r="U35" s="75"/>
      <c r="V35" s="75"/>
      <c r="W35" s="75"/>
      <c r="X35" s="75"/>
      <c r="Y35" s="76"/>
      <c r="Z35" s="63"/>
      <c r="AA35" s="104">
        <f>SUM((R23-(R26+R27+R30+R34))*0.2)</f>
        <v>-27400</v>
      </c>
      <c r="AB35" s="104"/>
      <c r="AC35" s="104"/>
      <c r="AD35" s="104"/>
      <c r="AE35" s="104"/>
      <c r="AF35" s="104"/>
      <c r="AG35" s="104"/>
      <c r="AH35" s="104"/>
      <c r="AI35" s="64"/>
    </row>
    <row r="36" spans="1:46" s="2" customFormat="1" ht="34.5" customHeight="1" x14ac:dyDescent="0.15">
      <c r="A36" s="110"/>
      <c r="B36" s="111"/>
      <c r="C36" s="122"/>
      <c r="D36" s="122"/>
      <c r="E36" s="124"/>
      <c r="F36" s="124"/>
      <c r="G36" s="124"/>
      <c r="H36" s="124"/>
      <c r="I36" s="124"/>
      <c r="J36" s="124"/>
      <c r="K36" s="124"/>
      <c r="L36" s="124"/>
      <c r="M36" s="124"/>
      <c r="N36" s="124"/>
      <c r="O36" s="124"/>
      <c r="P36" s="124"/>
      <c r="Q36" s="91"/>
      <c r="R36" s="77"/>
      <c r="S36" s="77"/>
      <c r="T36" s="77"/>
      <c r="U36" s="77"/>
      <c r="V36" s="77"/>
      <c r="W36" s="77"/>
      <c r="X36" s="77"/>
      <c r="Y36" s="78"/>
      <c r="Z36" s="63"/>
      <c r="AA36" s="104">
        <f>SUM(R34*2)</f>
        <v>310000</v>
      </c>
      <c r="AB36" s="104"/>
      <c r="AC36" s="104"/>
      <c r="AD36" s="104"/>
      <c r="AE36" s="104"/>
      <c r="AF36" s="104"/>
      <c r="AG36" s="104"/>
      <c r="AH36" s="104"/>
      <c r="AI36" s="67">
        <f>IF(R4="はい",ROUNDDOWN(SUM(R23-R37),-3),ROUNDDOWN(SUM(R23-R37),-2))</f>
        <v>-110000</v>
      </c>
    </row>
    <row r="37" spans="1:46" s="2" customFormat="1" ht="34.5" customHeight="1" thickBot="1" x14ac:dyDescent="0.2">
      <c r="A37" s="112" t="s">
        <v>19</v>
      </c>
      <c r="B37" s="113"/>
      <c r="C37" s="113"/>
      <c r="D37" s="113"/>
      <c r="E37" s="113"/>
      <c r="F37" s="113"/>
      <c r="G37" s="113"/>
      <c r="H37" s="113"/>
      <c r="I37" s="113"/>
      <c r="J37" s="113"/>
      <c r="K37" s="113"/>
      <c r="L37" s="113"/>
      <c r="M37" s="113"/>
      <c r="N37" s="113"/>
      <c r="O37" s="113"/>
      <c r="P37" s="113"/>
      <c r="Q37" s="42" t="s">
        <v>28</v>
      </c>
      <c r="R37" s="79">
        <f>IF(R4="はい",ROUNDUP(SUM(R26,R27,R30,R34,R35),-3),ROUNDUP(SUM(R26,R27,R30,R34,R35),-2))</f>
        <v>200000</v>
      </c>
      <c r="S37" s="80"/>
      <c r="T37" s="80"/>
      <c r="U37" s="80"/>
      <c r="V37" s="80"/>
      <c r="W37" s="80"/>
      <c r="X37" s="80"/>
      <c r="Y37" s="28"/>
      <c r="Z37" s="95" t="str">
        <f>IF(R4="はい","1,000円未満切捨て","100円未満切捨て")</f>
        <v>1,000円未満切捨て</v>
      </c>
      <c r="AA37" s="95"/>
      <c r="AB37" s="95"/>
      <c r="AC37" s="95"/>
      <c r="AD37" s="95"/>
      <c r="AE37" s="95"/>
      <c r="AF37" s="95"/>
      <c r="AG37" s="95"/>
      <c r="AH37" s="95"/>
      <c r="AI37" s="96"/>
    </row>
    <row r="38" spans="1:46" s="2" customFormat="1" ht="34.5" customHeight="1" thickBot="1" x14ac:dyDescent="0.2">
      <c r="A38" s="114" t="s">
        <v>20</v>
      </c>
      <c r="B38" s="115"/>
      <c r="C38" s="115"/>
      <c r="D38" s="115"/>
      <c r="E38" s="115"/>
      <c r="F38" s="115"/>
      <c r="G38" s="115"/>
      <c r="H38" s="115"/>
      <c r="I38" s="115"/>
      <c r="J38" s="115"/>
      <c r="K38" s="115"/>
      <c r="L38" s="115"/>
      <c r="M38" s="115"/>
      <c r="N38" s="115"/>
      <c r="O38" s="115"/>
      <c r="P38" s="115"/>
      <c r="Q38" s="65" t="s">
        <v>29</v>
      </c>
      <c r="R38" s="81" t="str">
        <f>IF(AI36&lt;0,"なし",AI36)</f>
        <v>なし</v>
      </c>
      <c r="S38" s="82"/>
      <c r="T38" s="82"/>
      <c r="U38" s="82"/>
      <c r="V38" s="82"/>
      <c r="W38" s="82"/>
      <c r="X38" s="82"/>
      <c r="Y38" s="66"/>
      <c r="Z38" s="97" t="str">
        <f>IF(R4="はい","1,000円未満切捨て","100円未満切捨て")</f>
        <v>1,000円未満切捨て</v>
      </c>
      <c r="AA38" s="98"/>
      <c r="AB38" s="98"/>
      <c r="AC38" s="98"/>
      <c r="AD38" s="98"/>
      <c r="AE38" s="98"/>
      <c r="AF38" s="98"/>
      <c r="AG38" s="98"/>
      <c r="AH38" s="98"/>
      <c r="AI38" s="99"/>
    </row>
    <row r="39" spans="1:46" s="2" customFormat="1" ht="15.75" customHeight="1" x14ac:dyDescent="0.15">
      <c r="A39" s="74"/>
      <c r="B39" s="74"/>
      <c r="C39" s="74"/>
      <c r="D39" s="74"/>
      <c r="E39" s="74"/>
      <c r="F39" s="74"/>
      <c r="G39" s="53"/>
      <c r="H39" s="53" t="s">
        <v>92</v>
      </c>
      <c r="I39" s="53"/>
      <c r="J39" s="53"/>
      <c r="K39" s="53"/>
      <c r="L39" s="53"/>
      <c r="M39" s="53"/>
      <c r="N39" s="53"/>
      <c r="O39" s="53"/>
      <c r="P39" s="53"/>
      <c r="Q39" s="53"/>
      <c r="R39" s="53"/>
      <c r="S39" s="53"/>
      <c r="T39" s="53"/>
      <c r="U39" s="53"/>
      <c r="V39" s="74"/>
      <c r="W39" s="74"/>
      <c r="X39" s="74"/>
      <c r="Y39" s="108" t="s">
        <v>91</v>
      </c>
      <c r="Z39" s="109"/>
      <c r="AA39" s="109"/>
      <c r="AB39" s="109"/>
      <c r="AC39" s="109"/>
      <c r="AD39" s="109"/>
      <c r="AE39" s="109"/>
      <c r="AF39" s="109"/>
      <c r="AG39" s="109"/>
      <c r="AH39" s="109"/>
      <c r="AI39" s="109"/>
    </row>
    <row r="40" spans="1:46" s="2" customFormat="1" ht="27"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46" s="2" customFormat="1" ht="27"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sheetData>
  <mergeCells count="79">
    <mergeCell ref="Y32:Y33"/>
    <mergeCell ref="E31:P31"/>
    <mergeCell ref="E30:P30"/>
    <mergeCell ref="E29:P29"/>
    <mergeCell ref="E28:P28"/>
    <mergeCell ref="R34:X34"/>
    <mergeCell ref="R27:X27"/>
    <mergeCell ref="R30:X30"/>
    <mergeCell ref="E33:I33"/>
    <mergeCell ref="K33:L33"/>
    <mergeCell ref="R32:X33"/>
    <mergeCell ref="Q32:Q33"/>
    <mergeCell ref="E27:P27"/>
    <mergeCell ref="R28:X28"/>
    <mergeCell ref="R29:X29"/>
    <mergeCell ref="B3:J3"/>
    <mergeCell ref="R3:X3"/>
    <mergeCell ref="B8:O8"/>
    <mergeCell ref="Z22:AI22"/>
    <mergeCell ref="Z23:AI23"/>
    <mergeCell ref="X18:AI18"/>
    <mergeCell ref="Q19:Y19"/>
    <mergeCell ref="Z19:AI19"/>
    <mergeCell ref="R26:X26"/>
    <mergeCell ref="B11:AG11"/>
    <mergeCell ref="R5:X5"/>
    <mergeCell ref="R6:X6"/>
    <mergeCell ref="R7:X7"/>
    <mergeCell ref="R8:X8"/>
    <mergeCell ref="Z24:AI24"/>
    <mergeCell ref="Z25:AI25"/>
    <mergeCell ref="Z20:AI20"/>
    <mergeCell ref="Z21:AI21"/>
    <mergeCell ref="A17:AI17"/>
    <mergeCell ref="A19:P19"/>
    <mergeCell ref="Q21:X21"/>
    <mergeCell ref="Y39:AI39"/>
    <mergeCell ref="A24:B30"/>
    <mergeCell ref="A37:P37"/>
    <mergeCell ref="A38:P38"/>
    <mergeCell ref="Q20:X20"/>
    <mergeCell ref="R31:X31"/>
    <mergeCell ref="Q35:Q36"/>
    <mergeCell ref="A20:B23"/>
    <mergeCell ref="C24:D26"/>
    <mergeCell ref="C28:D30"/>
    <mergeCell ref="C31:D34"/>
    <mergeCell ref="C35:D36"/>
    <mergeCell ref="A31:B36"/>
    <mergeCell ref="E35:P36"/>
    <mergeCell ref="E34:P34"/>
    <mergeCell ref="E32:P32"/>
    <mergeCell ref="Z37:AI37"/>
    <mergeCell ref="Z38:AI38"/>
    <mergeCell ref="Z26:AI26"/>
    <mergeCell ref="Z27:AI27"/>
    <mergeCell ref="Z30:AI30"/>
    <mergeCell ref="Z31:AI31"/>
    <mergeCell ref="Z28:AI29"/>
    <mergeCell ref="AA35:AH35"/>
    <mergeCell ref="AA36:AH36"/>
    <mergeCell ref="Z32:AI33"/>
    <mergeCell ref="Z34:AI34"/>
    <mergeCell ref="R35:Y36"/>
    <mergeCell ref="R37:X37"/>
    <mergeCell ref="R38:X38"/>
    <mergeCell ref="B4:P4"/>
    <mergeCell ref="R4:X4"/>
    <mergeCell ref="E26:P26"/>
    <mergeCell ref="E25:P25"/>
    <mergeCell ref="E24:P24"/>
    <mergeCell ref="E23:P23"/>
    <mergeCell ref="E22:P22"/>
    <mergeCell ref="E21:P21"/>
    <mergeCell ref="E20:P20"/>
    <mergeCell ref="Q22:X22"/>
    <mergeCell ref="R23:X23"/>
    <mergeCell ref="R24:X24"/>
    <mergeCell ref="R25:X25"/>
  </mergeCells>
  <phoneticPr fontId="1"/>
  <conditionalFormatting sqref="A12:XFD20 A21:Q22 A31:XFD31 A39:XFD1048576 A33:D33 AU33:XFD33 A32:E32 AJ33:AM33 Q32:R32 AJ32:XFD32 Y32:Z32 Y34:XFD34 A34:R35 A36:Q36 AJ35:XFD36 Z35 A37:R38 A23:R30 Y21:XFD30 Y38:XFD38 Y37:AS37 AU37:XFD37 AI36">
    <cfRule type="containsText" dxfId="1" priority="1" operator="containsText" text="(例)">
      <formula>NOT(ISERROR(SEARCH("(例)",A12)))</formula>
    </cfRule>
  </conditionalFormatting>
  <dataValidations count="1">
    <dataValidation type="list" allowBlank="1" showInputMessage="1" showErrorMessage="1" sqref="R4:X4" xr:uid="{00000000-0002-0000-0000-000000000000}">
      <formula1>"はい,いいえ"</formula1>
    </dataValidation>
  </dataValidations>
  <pageMargins left="0.70866141732283472" right="0.70866141732283472" top="0.74803149606299213" bottom="0.55118110236220474" header="0.31496062992125984" footer="0.31496062992125984"/>
  <pageSetup paperSize="9" orientation="portrait"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5"/>
  <sheetViews>
    <sheetView topLeftCell="A61" zoomScale="115" zoomScaleNormal="115" zoomScaleSheetLayoutView="100" zoomScalePageLayoutView="85" workbookViewId="0">
      <selection activeCell="D57" sqref="D57"/>
    </sheetView>
  </sheetViews>
  <sheetFormatPr defaultRowHeight="26.1" customHeight="1" x14ac:dyDescent="0.15"/>
  <cols>
    <col min="1" max="35" width="2.5" style="1" customWidth="1"/>
    <col min="36" max="45" width="2.5" style="1" hidden="1" customWidth="1"/>
    <col min="46" max="16384" width="9" style="1"/>
  </cols>
  <sheetData>
    <row r="1" spans="1:35" ht="26.1"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52"/>
      <c r="AF1" s="48"/>
      <c r="AG1" s="48"/>
      <c r="AH1" s="48"/>
      <c r="AI1" s="48"/>
    </row>
    <row r="2" spans="1:35" ht="26.1" customHeight="1" thickBot="1" x14ac:dyDescent="0.2">
      <c r="A2" s="48"/>
      <c r="B2" s="48" t="s">
        <v>88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26.1" customHeight="1" x14ac:dyDescent="0.15">
      <c r="A3" s="48"/>
      <c r="B3" s="49" t="s">
        <v>53</v>
      </c>
      <c r="C3" s="50"/>
      <c r="D3" s="50"/>
      <c r="E3" s="50"/>
      <c r="F3" s="50"/>
      <c r="G3" s="50"/>
      <c r="H3" s="50"/>
      <c r="I3" s="50"/>
      <c r="J3" s="50"/>
      <c r="K3" s="50"/>
      <c r="L3" s="50"/>
      <c r="M3" s="50"/>
      <c r="N3" s="50"/>
      <c r="O3" s="50"/>
      <c r="P3" s="50"/>
      <c r="Q3" s="50"/>
      <c r="R3" s="172" t="s">
        <v>83</v>
      </c>
      <c r="S3" s="173"/>
      <c r="T3" s="173"/>
      <c r="U3" s="173"/>
      <c r="V3" s="173"/>
      <c r="W3" s="173"/>
      <c r="X3" s="174"/>
      <c r="Y3" s="50" t="s">
        <v>59</v>
      </c>
      <c r="Z3" s="50"/>
      <c r="AA3" s="50"/>
      <c r="AB3" s="50"/>
      <c r="AC3" s="51"/>
      <c r="AD3" s="52"/>
      <c r="AE3" s="52"/>
      <c r="AF3" s="48"/>
      <c r="AG3" s="48"/>
      <c r="AH3" s="48"/>
      <c r="AI3" s="48"/>
    </row>
    <row r="4" spans="1:35" ht="26.1" customHeight="1" thickBot="1" x14ac:dyDescent="0.2">
      <c r="A4" s="48"/>
      <c r="B4" s="142" t="s">
        <v>40</v>
      </c>
      <c r="C4" s="143"/>
      <c r="D4" s="143"/>
      <c r="E4" s="143"/>
      <c r="F4" s="143"/>
      <c r="G4" s="143"/>
      <c r="H4" s="143"/>
      <c r="I4" s="143"/>
      <c r="J4" s="143"/>
      <c r="K4" s="50"/>
      <c r="L4" s="50"/>
      <c r="M4" s="50"/>
      <c r="N4" s="50"/>
      <c r="O4" s="50"/>
      <c r="P4" s="50"/>
      <c r="Q4" s="50"/>
      <c r="R4" s="208">
        <v>1</v>
      </c>
      <c r="S4" s="209"/>
      <c r="T4" s="209"/>
      <c r="U4" s="209"/>
      <c r="V4" s="209"/>
      <c r="W4" s="209"/>
      <c r="X4" s="210"/>
      <c r="Y4" s="50" t="s">
        <v>42</v>
      </c>
      <c r="Z4" s="50"/>
      <c r="AA4" s="50"/>
      <c r="AB4" s="50"/>
      <c r="AC4" s="51"/>
      <c r="AD4" s="52"/>
      <c r="AE4" s="52"/>
      <c r="AF4" s="48"/>
      <c r="AG4" s="48"/>
      <c r="AH4" s="48"/>
      <c r="AI4" s="48"/>
    </row>
    <row r="5" spans="1:35" ht="13.5" customHeight="1" thickBot="1" x14ac:dyDescent="0.2">
      <c r="A5" s="48"/>
      <c r="B5" s="53"/>
      <c r="C5" s="53"/>
      <c r="D5" s="53"/>
      <c r="E5" s="53"/>
      <c r="F5" s="53"/>
      <c r="G5" s="53"/>
      <c r="H5" s="53"/>
      <c r="I5" s="53"/>
      <c r="J5" s="53"/>
      <c r="K5" s="48"/>
      <c r="L5" s="48"/>
      <c r="M5" s="48"/>
      <c r="N5" s="48"/>
      <c r="O5" s="48"/>
      <c r="P5" s="48"/>
      <c r="Q5" s="48"/>
      <c r="R5" s="54"/>
      <c r="S5" s="54"/>
      <c r="T5" s="54"/>
      <c r="U5" s="54"/>
      <c r="V5" s="54"/>
      <c r="W5" s="54"/>
      <c r="X5" s="54"/>
      <c r="Y5" s="48"/>
      <c r="Z5" s="48"/>
      <c r="AA5" s="48"/>
      <c r="AB5" s="48"/>
      <c r="AC5" s="48"/>
      <c r="AD5" s="48"/>
      <c r="AE5" s="48"/>
      <c r="AF5" s="48"/>
      <c r="AG5" s="48"/>
      <c r="AH5" s="48"/>
      <c r="AI5" s="48"/>
    </row>
    <row r="6" spans="1:35" ht="26.1" customHeight="1" x14ac:dyDescent="0.15">
      <c r="A6" s="48"/>
      <c r="B6" s="142" t="str">
        <f>R3&amp;"の総支給額（扶養手当や通勤手当含）"</f>
        <v>給料等の総支給額（扶養手当や通勤手当含）</v>
      </c>
      <c r="C6" s="143"/>
      <c r="D6" s="143"/>
      <c r="E6" s="143"/>
      <c r="F6" s="143"/>
      <c r="G6" s="143"/>
      <c r="H6" s="143"/>
      <c r="I6" s="143"/>
      <c r="J6" s="143"/>
      <c r="K6" s="143"/>
      <c r="L6" s="143"/>
      <c r="M6" s="143"/>
      <c r="N6" s="143"/>
      <c r="O6" s="143"/>
      <c r="P6" s="143"/>
      <c r="Q6" s="143"/>
      <c r="R6" s="143"/>
      <c r="S6" s="143"/>
      <c r="T6" s="143"/>
      <c r="U6" s="143"/>
      <c r="V6" s="143"/>
      <c r="W6" s="143"/>
      <c r="X6" s="143"/>
      <c r="Y6" s="50"/>
      <c r="Z6" s="187">
        <v>246100</v>
      </c>
      <c r="AA6" s="188"/>
      <c r="AB6" s="188"/>
      <c r="AC6" s="188"/>
      <c r="AD6" s="188"/>
      <c r="AE6" s="188"/>
      <c r="AF6" s="189"/>
      <c r="AG6" s="50" t="s">
        <v>21</v>
      </c>
      <c r="AH6" s="50"/>
      <c r="AI6" s="51" t="s">
        <v>46</v>
      </c>
    </row>
    <row r="7" spans="1:35" ht="26.1" customHeight="1" x14ac:dyDescent="0.15">
      <c r="A7" s="48"/>
      <c r="B7" s="211" t="s">
        <v>75</v>
      </c>
      <c r="C7" s="212"/>
      <c r="D7" s="212"/>
      <c r="E7" s="212"/>
      <c r="F7" s="212"/>
      <c r="G7" s="213"/>
      <c r="H7" s="197" t="s">
        <v>72</v>
      </c>
      <c r="I7" s="197"/>
      <c r="J7" s="50" t="str">
        <f>R3&amp;"から源泉徴収される所得税額"</f>
        <v>給料等から源泉徴収される所得税額</v>
      </c>
      <c r="K7" s="50"/>
      <c r="L7" s="50"/>
      <c r="M7" s="50"/>
      <c r="N7" s="50"/>
      <c r="O7" s="50"/>
      <c r="P7" s="50"/>
      <c r="Q7" s="50"/>
      <c r="R7" s="50"/>
      <c r="S7" s="50"/>
      <c r="T7" s="50"/>
      <c r="U7" s="50"/>
      <c r="V7" s="50"/>
      <c r="W7" s="50"/>
      <c r="X7" s="50"/>
      <c r="Y7" s="50"/>
      <c r="Z7" s="133">
        <v>6420</v>
      </c>
      <c r="AA7" s="134"/>
      <c r="AB7" s="134"/>
      <c r="AC7" s="134"/>
      <c r="AD7" s="134"/>
      <c r="AE7" s="134"/>
      <c r="AF7" s="190"/>
      <c r="AG7" s="50" t="s">
        <v>21</v>
      </c>
      <c r="AH7" s="50"/>
      <c r="AI7" s="51" t="s">
        <v>47</v>
      </c>
    </row>
    <row r="8" spans="1:35" ht="26.1" customHeight="1" x14ac:dyDescent="0.15">
      <c r="A8" s="48"/>
      <c r="B8" s="214"/>
      <c r="C8" s="212"/>
      <c r="D8" s="212"/>
      <c r="E8" s="212"/>
      <c r="F8" s="212"/>
      <c r="G8" s="213"/>
      <c r="H8" s="197" t="s">
        <v>73</v>
      </c>
      <c r="I8" s="197"/>
      <c r="J8" s="50" t="str">
        <f>R3&amp;"から特別徴収される市県民税額"</f>
        <v>給料等から特別徴収される市県民税額</v>
      </c>
      <c r="K8" s="50"/>
      <c r="L8" s="50"/>
      <c r="M8" s="50"/>
      <c r="N8" s="50"/>
      <c r="O8" s="50"/>
      <c r="P8" s="50"/>
      <c r="Q8" s="50"/>
      <c r="R8" s="50"/>
      <c r="S8" s="50"/>
      <c r="T8" s="50"/>
      <c r="U8" s="50"/>
      <c r="V8" s="50"/>
      <c r="W8" s="50"/>
      <c r="X8" s="50"/>
      <c r="Y8" s="50"/>
      <c r="Z8" s="135">
        <v>16000</v>
      </c>
      <c r="AA8" s="136"/>
      <c r="AB8" s="136"/>
      <c r="AC8" s="136"/>
      <c r="AD8" s="136"/>
      <c r="AE8" s="136"/>
      <c r="AF8" s="191"/>
      <c r="AG8" s="50" t="s">
        <v>21</v>
      </c>
      <c r="AH8" s="50"/>
      <c r="AI8" s="51" t="s">
        <v>48</v>
      </c>
    </row>
    <row r="9" spans="1:35" ht="26.1" customHeight="1" thickBot="1" x14ac:dyDescent="0.2">
      <c r="A9" s="48"/>
      <c r="B9" s="215"/>
      <c r="C9" s="216"/>
      <c r="D9" s="216"/>
      <c r="E9" s="216"/>
      <c r="F9" s="216"/>
      <c r="G9" s="217"/>
      <c r="H9" s="197" t="s">
        <v>74</v>
      </c>
      <c r="I9" s="197"/>
      <c r="J9" s="143" t="str">
        <f>R3&amp;"から控除される社会保険料の金額"</f>
        <v>給料等から控除される社会保険料の金額</v>
      </c>
      <c r="K9" s="143"/>
      <c r="L9" s="143"/>
      <c r="M9" s="143"/>
      <c r="N9" s="143"/>
      <c r="O9" s="143"/>
      <c r="P9" s="143"/>
      <c r="Q9" s="143"/>
      <c r="R9" s="143"/>
      <c r="S9" s="143"/>
      <c r="T9" s="143"/>
      <c r="U9" s="143"/>
      <c r="V9" s="143"/>
      <c r="W9" s="143"/>
      <c r="X9" s="50"/>
      <c r="Y9" s="50"/>
      <c r="Z9" s="137">
        <v>555</v>
      </c>
      <c r="AA9" s="138"/>
      <c r="AB9" s="138"/>
      <c r="AC9" s="138"/>
      <c r="AD9" s="138"/>
      <c r="AE9" s="138"/>
      <c r="AF9" s="198"/>
      <c r="AG9" s="50" t="s">
        <v>21</v>
      </c>
      <c r="AH9" s="50"/>
      <c r="AI9" s="51" t="s">
        <v>49</v>
      </c>
    </row>
    <row r="10" spans="1:35" ht="16.5" customHeight="1" thickBot="1" x14ac:dyDescent="0.2">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row>
    <row r="11" spans="1:35" ht="26.1" customHeight="1" x14ac:dyDescent="0.15">
      <c r="A11" s="48"/>
      <c r="B11" s="142" t="str">
        <f>IF(R3="賞与等","給料等","賞与等")&amp;"の総支給額（扶養手当や通勤手当含）"</f>
        <v>賞与等の総支給額（扶養手当や通勤手当含）</v>
      </c>
      <c r="C11" s="143"/>
      <c r="D11" s="143"/>
      <c r="E11" s="143"/>
      <c r="F11" s="143"/>
      <c r="G11" s="143"/>
      <c r="H11" s="143"/>
      <c r="I11" s="143"/>
      <c r="J11" s="143"/>
      <c r="K11" s="143"/>
      <c r="L11" s="143"/>
      <c r="M11" s="143"/>
      <c r="N11" s="143"/>
      <c r="O11" s="143"/>
      <c r="P11" s="143"/>
      <c r="Q11" s="143"/>
      <c r="R11" s="143"/>
      <c r="S11" s="143"/>
      <c r="T11" s="143"/>
      <c r="U11" s="143"/>
      <c r="V11" s="143"/>
      <c r="W11" s="143"/>
      <c r="X11" s="143"/>
      <c r="Y11" s="50"/>
      <c r="Z11" s="175">
        <v>120000</v>
      </c>
      <c r="AA11" s="176"/>
      <c r="AB11" s="176"/>
      <c r="AC11" s="176"/>
      <c r="AD11" s="176"/>
      <c r="AE11" s="176"/>
      <c r="AF11" s="177"/>
      <c r="AG11" s="50" t="s">
        <v>21</v>
      </c>
      <c r="AH11" s="50"/>
      <c r="AI11" s="51" t="s">
        <v>68</v>
      </c>
    </row>
    <row r="12" spans="1:35" ht="26.1" customHeight="1" x14ac:dyDescent="0.15">
      <c r="A12" s="48"/>
      <c r="B12" s="211" t="s">
        <v>75</v>
      </c>
      <c r="C12" s="212"/>
      <c r="D12" s="212"/>
      <c r="E12" s="212"/>
      <c r="F12" s="212"/>
      <c r="G12" s="213"/>
      <c r="H12" s="218" t="s">
        <v>72</v>
      </c>
      <c r="I12" s="218"/>
      <c r="J12" s="49" t="str">
        <f>IF(R3="賞与等","給料等","賞与等")&amp;"から源泉徴収される所得税額"</f>
        <v>賞与等から源泉徴収される所得税額</v>
      </c>
      <c r="K12" s="50"/>
      <c r="L12" s="50"/>
      <c r="M12" s="50"/>
      <c r="N12" s="50"/>
      <c r="O12" s="50"/>
      <c r="P12" s="50"/>
      <c r="Q12" s="50"/>
      <c r="R12" s="50"/>
      <c r="S12" s="50"/>
      <c r="T12" s="50"/>
      <c r="U12" s="50"/>
      <c r="V12" s="50"/>
      <c r="W12" s="50"/>
      <c r="X12" s="50"/>
      <c r="Y12" s="50"/>
      <c r="Z12" s="178">
        <v>4900</v>
      </c>
      <c r="AA12" s="179"/>
      <c r="AB12" s="179"/>
      <c r="AC12" s="179"/>
      <c r="AD12" s="179"/>
      <c r="AE12" s="179"/>
      <c r="AF12" s="180"/>
      <c r="AG12" s="50" t="s">
        <v>21</v>
      </c>
      <c r="AH12" s="50"/>
      <c r="AI12" s="51" t="s">
        <v>69</v>
      </c>
    </row>
    <row r="13" spans="1:35" ht="26.1" customHeight="1" x14ac:dyDescent="0.15">
      <c r="A13" s="48"/>
      <c r="B13" s="214"/>
      <c r="C13" s="212"/>
      <c r="D13" s="212"/>
      <c r="E13" s="212"/>
      <c r="F13" s="212"/>
      <c r="G13" s="213"/>
      <c r="H13" s="197" t="s">
        <v>73</v>
      </c>
      <c r="I13" s="197"/>
      <c r="J13" s="49" t="str">
        <f>IF(R3="賞与等","給料等","賞与等")&amp;"から特別徴収される市県民税額"</f>
        <v>賞与等から特別徴収される市県民税額</v>
      </c>
      <c r="K13" s="50"/>
      <c r="L13" s="50"/>
      <c r="M13" s="50"/>
      <c r="N13" s="50"/>
      <c r="O13" s="50"/>
      <c r="P13" s="50"/>
      <c r="Q13" s="50"/>
      <c r="R13" s="50"/>
      <c r="S13" s="50"/>
      <c r="T13" s="50"/>
      <c r="U13" s="50"/>
      <c r="V13" s="50"/>
      <c r="W13" s="50"/>
      <c r="X13" s="50"/>
      <c r="Y13" s="50"/>
      <c r="Z13" s="181">
        <v>0</v>
      </c>
      <c r="AA13" s="182"/>
      <c r="AB13" s="182"/>
      <c r="AC13" s="182"/>
      <c r="AD13" s="182"/>
      <c r="AE13" s="182"/>
      <c r="AF13" s="183"/>
      <c r="AG13" s="50" t="s">
        <v>21</v>
      </c>
      <c r="AH13" s="50"/>
      <c r="AI13" s="51" t="s">
        <v>70</v>
      </c>
    </row>
    <row r="14" spans="1:35" ht="26.1" customHeight="1" thickBot="1" x14ac:dyDescent="0.2">
      <c r="A14" s="48"/>
      <c r="B14" s="215"/>
      <c r="C14" s="216"/>
      <c r="D14" s="216"/>
      <c r="E14" s="216"/>
      <c r="F14" s="216"/>
      <c r="G14" s="217"/>
      <c r="H14" s="197" t="s">
        <v>74</v>
      </c>
      <c r="I14" s="197"/>
      <c r="J14" s="49" t="str">
        <f>IF(R3="賞与等","給料等","賞与等")&amp;"から控除される社会保険料の金額"</f>
        <v>賞与等から控除される社会保険料の金額</v>
      </c>
      <c r="K14" s="50"/>
      <c r="L14" s="50"/>
      <c r="M14" s="50"/>
      <c r="N14" s="50"/>
      <c r="O14" s="50"/>
      <c r="P14" s="50"/>
      <c r="Q14" s="50"/>
      <c r="R14" s="50"/>
      <c r="S14" s="50"/>
      <c r="T14" s="50"/>
      <c r="U14" s="50"/>
      <c r="V14" s="50"/>
      <c r="W14" s="50"/>
      <c r="X14" s="50"/>
      <c r="Y14" s="50"/>
      <c r="Z14" s="184">
        <v>240</v>
      </c>
      <c r="AA14" s="185"/>
      <c r="AB14" s="185"/>
      <c r="AC14" s="185"/>
      <c r="AD14" s="185"/>
      <c r="AE14" s="185"/>
      <c r="AF14" s="186"/>
      <c r="AG14" s="50" t="s">
        <v>21</v>
      </c>
      <c r="AH14" s="50"/>
      <c r="AI14" s="51" t="s">
        <v>71</v>
      </c>
    </row>
    <row r="15" spans="1:35" ht="26.1"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row>
    <row r="16" spans="1:35" ht="26.1" customHeight="1" x14ac:dyDescent="0.15">
      <c r="A16" s="48"/>
      <c r="B16" s="130" t="s">
        <v>89</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48"/>
      <c r="AI16" s="48"/>
    </row>
    <row r="17" spans="1:46" ht="27" customHeight="1" x14ac:dyDescent="0.15">
      <c r="A17" s="68" t="s">
        <v>31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69"/>
      <c r="AB17" s="69"/>
      <c r="AC17" s="69"/>
      <c r="AD17" s="69"/>
      <c r="AE17" s="69"/>
      <c r="AF17" s="69"/>
      <c r="AG17" s="69"/>
      <c r="AH17" s="69"/>
      <c r="AI17" s="48"/>
    </row>
    <row r="18" spans="1:46" ht="18" customHeight="1" x14ac:dyDescent="0.15">
      <c r="A18" s="48"/>
      <c r="B18" s="48" t="s">
        <v>32</v>
      </c>
      <c r="C18" s="48"/>
      <c r="D18" s="48"/>
      <c r="E18" s="48"/>
      <c r="F18" s="48"/>
      <c r="G18" s="48"/>
      <c r="H18" s="48"/>
      <c r="I18" s="48"/>
      <c r="J18" s="48"/>
      <c r="K18" s="48"/>
      <c r="L18" s="48"/>
      <c r="M18" s="48"/>
      <c r="N18" s="48"/>
      <c r="O18" s="48"/>
      <c r="P18" s="48"/>
      <c r="Q18" s="48"/>
      <c r="R18" s="48"/>
      <c r="S18" s="48"/>
      <c r="T18" s="48"/>
      <c r="U18" s="48"/>
      <c r="V18" s="48"/>
      <c r="W18" s="48"/>
      <c r="X18" s="48"/>
      <c r="Y18" s="48"/>
      <c r="Z18" s="48"/>
      <c r="AA18" s="70"/>
      <c r="AB18" s="70"/>
      <c r="AC18" s="70"/>
      <c r="AD18" s="70"/>
      <c r="AE18" s="70"/>
      <c r="AF18" s="70"/>
      <c r="AG18" s="70"/>
      <c r="AH18" s="70"/>
      <c r="AI18" s="48"/>
    </row>
    <row r="19" spans="1:46" ht="18" customHeight="1" x14ac:dyDescent="0.15">
      <c r="A19" s="71"/>
      <c r="B19" s="48" t="s">
        <v>37</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spans="1:46" ht="18" customHeight="1" x14ac:dyDescent="0.15">
      <c r="A20" s="48"/>
      <c r="B20" s="72" t="s">
        <v>33</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row>
    <row r="21" spans="1:46" ht="27" customHeight="1" x14ac:dyDescent="0.1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row>
    <row r="22" spans="1:46" ht="21.75" customHeight="1" x14ac:dyDescent="0.15">
      <c r="A22" s="139" t="s">
        <v>54</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row>
    <row r="23" spans="1:46" ht="27" customHeight="1" thickBot="1" x14ac:dyDescent="0.2">
      <c r="A23" s="73"/>
      <c r="B23" s="73"/>
      <c r="C23" s="73"/>
      <c r="D23" s="73"/>
      <c r="E23" s="73"/>
      <c r="F23" s="73"/>
      <c r="G23" s="73"/>
      <c r="H23" s="73"/>
      <c r="I23" s="73"/>
      <c r="J23" s="73"/>
      <c r="K23" s="73"/>
      <c r="L23" s="73"/>
      <c r="M23" s="73"/>
      <c r="N23" s="73"/>
      <c r="O23" s="73"/>
      <c r="P23" s="73"/>
      <c r="Q23" s="73"/>
      <c r="R23" s="73"/>
      <c r="S23" s="73"/>
      <c r="T23" s="73"/>
      <c r="U23" s="73"/>
      <c r="V23" s="73"/>
      <c r="W23" s="73"/>
      <c r="X23" s="146" t="s">
        <v>38</v>
      </c>
      <c r="Y23" s="146"/>
      <c r="Z23" s="146"/>
      <c r="AA23" s="146"/>
      <c r="AB23" s="146"/>
      <c r="AC23" s="146"/>
      <c r="AD23" s="146"/>
      <c r="AE23" s="146"/>
      <c r="AF23" s="146"/>
      <c r="AG23" s="146"/>
      <c r="AH23" s="146"/>
      <c r="AI23" s="146"/>
      <c r="AJ23" s="55"/>
      <c r="AK23" s="55"/>
      <c r="AL23" s="55"/>
      <c r="AM23" s="55"/>
      <c r="AN23" s="55"/>
      <c r="AO23" s="55"/>
      <c r="AP23" s="55"/>
      <c r="AQ23" s="55"/>
      <c r="AR23" s="55"/>
      <c r="AS23" s="55"/>
      <c r="AT23" s="55"/>
    </row>
    <row r="24" spans="1:46" ht="27" customHeight="1" x14ac:dyDescent="0.15">
      <c r="A24" s="140" t="s">
        <v>36</v>
      </c>
      <c r="B24" s="141"/>
      <c r="C24" s="141"/>
      <c r="D24" s="141"/>
      <c r="E24" s="141"/>
      <c r="F24" s="141"/>
      <c r="G24" s="141"/>
      <c r="H24" s="141"/>
      <c r="I24" s="141"/>
      <c r="J24" s="141"/>
      <c r="K24" s="141"/>
      <c r="L24" s="141"/>
      <c r="M24" s="141"/>
      <c r="N24" s="141"/>
      <c r="O24" s="141"/>
      <c r="P24" s="141"/>
      <c r="Q24" s="205" t="str">
        <f>R3</f>
        <v>給料等</v>
      </c>
      <c r="R24" s="206"/>
      <c r="S24" s="206"/>
      <c r="T24" s="206"/>
      <c r="U24" s="206"/>
      <c r="V24" s="206"/>
      <c r="W24" s="206"/>
      <c r="X24" s="206"/>
      <c r="Y24" s="207"/>
      <c r="Z24" s="199" t="str">
        <f>IF(R3="賞与等","給料等","賞与等")</f>
        <v>賞与等</v>
      </c>
      <c r="AA24" s="200"/>
      <c r="AB24" s="200"/>
      <c r="AC24" s="200"/>
      <c r="AD24" s="200"/>
      <c r="AE24" s="200"/>
      <c r="AF24" s="200"/>
      <c r="AG24" s="200"/>
      <c r="AH24" s="201"/>
      <c r="AI24" s="7"/>
      <c r="AJ24" s="55"/>
      <c r="AK24" s="55"/>
      <c r="AL24" s="55"/>
      <c r="AM24" s="55"/>
      <c r="AN24" s="55"/>
      <c r="AO24" s="55"/>
      <c r="AP24" s="55"/>
      <c r="AQ24" s="55"/>
      <c r="AR24" s="55"/>
      <c r="AS24" s="55"/>
      <c r="AT24" s="55"/>
    </row>
    <row r="25" spans="1:46" s="2" customFormat="1" ht="34.5" customHeight="1" x14ac:dyDescent="0.15">
      <c r="A25" s="120" t="s">
        <v>12</v>
      </c>
      <c r="B25" s="121"/>
      <c r="C25" s="8"/>
      <c r="D25" s="9"/>
      <c r="E25" s="89" t="s">
        <v>5</v>
      </c>
      <c r="F25" s="90"/>
      <c r="G25" s="90"/>
      <c r="H25" s="90"/>
      <c r="I25" s="90"/>
      <c r="J25" s="90"/>
      <c r="K25" s="90"/>
      <c r="L25" s="90"/>
      <c r="M25" s="90"/>
      <c r="N25" s="90"/>
      <c r="O25" s="90"/>
      <c r="P25" s="90"/>
      <c r="Q25" s="203"/>
      <c r="R25" s="204"/>
      <c r="S25" s="204"/>
      <c r="T25" s="204"/>
      <c r="U25" s="204"/>
      <c r="V25" s="204"/>
      <c r="W25" s="204"/>
      <c r="X25" s="204"/>
      <c r="Y25" s="10" t="s">
        <v>21</v>
      </c>
      <c r="Z25" s="91"/>
      <c r="AA25" s="92"/>
      <c r="AB25" s="92"/>
      <c r="AC25" s="92"/>
      <c r="AD25" s="92"/>
      <c r="AE25" s="92"/>
      <c r="AF25" s="92"/>
      <c r="AG25" s="92"/>
      <c r="AH25" s="11" t="s">
        <v>21</v>
      </c>
      <c r="AI25" s="7"/>
      <c r="AJ25" s="56"/>
      <c r="AK25" s="56"/>
      <c r="AL25" s="56"/>
      <c r="AM25" s="56"/>
      <c r="AN25" s="56"/>
      <c r="AO25" s="56"/>
      <c r="AP25" s="56"/>
      <c r="AQ25" s="56"/>
      <c r="AR25" s="56"/>
      <c r="AS25" s="56"/>
      <c r="AT25" s="56"/>
    </row>
    <row r="26" spans="1:46" s="2" customFormat="1" ht="34.5" customHeight="1" x14ac:dyDescent="0.15">
      <c r="A26" s="110"/>
      <c r="B26" s="111"/>
      <c r="C26" s="12"/>
      <c r="D26" s="13"/>
      <c r="E26" s="88" t="s">
        <v>6</v>
      </c>
      <c r="F26" s="87"/>
      <c r="G26" s="87"/>
      <c r="H26" s="87"/>
      <c r="I26" s="87"/>
      <c r="J26" s="87"/>
      <c r="K26" s="87"/>
      <c r="L26" s="87"/>
      <c r="M26" s="87"/>
      <c r="N26" s="87"/>
      <c r="O26" s="87"/>
      <c r="P26" s="87"/>
      <c r="Q26" s="91"/>
      <c r="R26" s="92"/>
      <c r="S26" s="92"/>
      <c r="T26" s="92"/>
      <c r="U26" s="92"/>
      <c r="V26" s="92"/>
      <c r="W26" s="92"/>
      <c r="X26" s="92"/>
      <c r="Y26" s="14"/>
      <c r="Z26" s="91"/>
      <c r="AA26" s="92"/>
      <c r="AB26" s="92"/>
      <c r="AC26" s="92"/>
      <c r="AD26" s="92"/>
      <c r="AE26" s="92"/>
      <c r="AF26" s="92"/>
      <c r="AG26" s="92"/>
      <c r="AH26" s="15"/>
      <c r="AI26" s="7"/>
      <c r="AJ26" s="56"/>
      <c r="AK26" s="56"/>
      <c r="AL26" s="56"/>
      <c r="AM26" s="56"/>
      <c r="AN26" s="56"/>
      <c r="AO26" s="56"/>
      <c r="AP26" s="56"/>
      <c r="AQ26" s="56"/>
      <c r="AR26" s="56"/>
      <c r="AS26" s="56"/>
      <c r="AT26" s="56"/>
    </row>
    <row r="27" spans="1:46" s="2" customFormat="1" ht="34.5" customHeight="1" x14ac:dyDescent="0.15">
      <c r="A27" s="110"/>
      <c r="B27" s="111"/>
      <c r="C27" s="12"/>
      <c r="D27" s="13"/>
      <c r="E27" s="88" t="s">
        <v>1</v>
      </c>
      <c r="F27" s="87"/>
      <c r="G27" s="87"/>
      <c r="H27" s="87"/>
      <c r="I27" s="87"/>
      <c r="J27" s="87"/>
      <c r="K27" s="87"/>
      <c r="L27" s="87"/>
      <c r="M27" s="87"/>
      <c r="N27" s="87"/>
      <c r="O27" s="87"/>
      <c r="P27" s="87"/>
      <c r="Q27" s="91"/>
      <c r="R27" s="92"/>
      <c r="S27" s="92"/>
      <c r="T27" s="92"/>
      <c r="U27" s="92"/>
      <c r="V27" s="92"/>
      <c r="W27" s="92"/>
      <c r="X27" s="92"/>
      <c r="Y27" s="14"/>
      <c r="Z27" s="91"/>
      <c r="AA27" s="92"/>
      <c r="AB27" s="92"/>
      <c r="AC27" s="92"/>
      <c r="AD27" s="92"/>
      <c r="AE27" s="92"/>
      <c r="AF27" s="92"/>
      <c r="AG27" s="92"/>
      <c r="AH27" s="15"/>
      <c r="AI27" s="7"/>
      <c r="AJ27" s="56"/>
      <c r="AK27" s="56"/>
      <c r="AL27" s="56"/>
      <c r="AM27" s="56"/>
      <c r="AN27" s="56"/>
      <c r="AO27" s="56"/>
      <c r="AP27" s="56"/>
      <c r="AQ27" s="56"/>
      <c r="AR27" s="56"/>
      <c r="AS27" s="56"/>
      <c r="AT27" s="56"/>
    </row>
    <row r="28" spans="1:46" s="2" customFormat="1" ht="34.5" customHeight="1" x14ac:dyDescent="0.15">
      <c r="A28" s="110"/>
      <c r="B28" s="111"/>
      <c r="C28" s="12"/>
      <c r="D28" s="13"/>
      <c r="E28" s="88" t="s">
        <v>2</v>
      </c>
      <c r="F28" s="87"/>
      <c r="G28" s="87"/>
      <c r="H28" s="87"/>
      <c r="I28" s="87"/>
      <c r="J28" s="87"/>
      <c r="K28" s="87"/>
      <c r="L28" s="87"/>
      <c r="M28" s="87"/>
      <c r="N28" s="87"/>
      <c r="O28" s="87"/>
      <c r="P28" s="87"/>
      <c r="Q28" s="16" t="s">
        <v>22</v>
      </c>
      <c r="R28" s="93">
        <f>ROUNDDOWN(Z6,-3)</f>
        <v>246000</v>
      </c>
      <c r="S28" s="94"/>
      <c r="T28" s="94"/>
      <c r="U28" s="94"/>
      <c r="V28" s="94"/>
      <c r="W28" s="94"/>
      <c r="X28" s="94"/>
      <c r="Y28" s="14"/>
      <c r="Z28" s="12" t="s">
        <v>55</v>
      </c>
      <c r="AA28" s="202">
        <f>ROUNDDOWN(Z11,-3)</f>
        <v>120000</v>
      </c>
      <c r="AB28" s="202"/>
      <c r="AC28" s="202"/>
      <c r="AD28" s="202"/>
      <c r="AE28" s="202"/>
      <c r="AF28" s="202"/>
      <c r="AG28" s="202"/>
      <c r="AH28" s="15"/>
      <c r="AI28" s="7"/>
      <c r="AJ28" s="56"/>
      <c r="AK28" s="160">
        <f>ROUNDDOWN(Z6+Z11,-3)</f>
        <v>366000</v>
      </c>
      <c r="AL28" s="161"/>
      <c r="AM28" s="161"/>
      <c r="AN28" s="161"/>
      <c r="AO28" s="161"/>
      <c r="AP28" s="56"/>
      <c r="AQ28" s="56"/>
      <c r="AR28" s="56"/>
      <c r="AS28" s="56"/>
      <c r="AT28" s="56"/>
    </row>
    <row r="29" spans="1:46" s="2" customFormat="1" ht="34.5" customHeight="1" x14ac:dyDescent="0.15">
      <c r="A29" s="110" t="s">
        <v>13</v>
      </c>
      <c r="B29" s="111"/>
      <c r="C29" s="122" t="s">
        <v>15</v>
      </c>
      <c r="D29" s="122"/>
      <c r="E29" s="87" t="s">
        <v>3</v>
      </c>
      <c r="F29" s="87"/>
      <c r="G29" s="87"/>
      <c r="H29" s="87"/>
      <c r="I29" s="87"/>
      <c r="J29" s="87"/>
      <c r="K29" s="87"/>
      <c r="L29" s="87"/>
      <c r="M29" s="87"/>
      <c r="N29" s="87"/>
      <c r="O29" s="87"/>
      <c r="P29" s="87"/>
      <c r="Q29" s="16"/>
      <c r="R29" s="92"/>
      <c r="S29" s="92"/>
      <c r="T29" s="92"/>
      <c r="U29" s="92"/>
      <c r="V29" s="92"/>
      <c r="W29" s="92"/>
      <c r="X29" s="92"/>
      <c r="Y29" s="14"/>
      <c r="Z29" s="91"/>
      <c r="AA29" s="92"/>
      <c r="AB29" s="92"/>
      <c r="AC29" s="92"/>
      <c r="AD29" s="92"/>
      <c r="AE29" s="92"/>
      <c r="AF29" s="92"/>
      <c r="AG29" s="92"/>
      <c r="AH29" s="15"/>
      <c r="AI29" s="7"/>
      <c r="AJ29" s="56"/>
      <c r="AK29" s="56"/>
      <c r="AL29" s="56"/>
      <c r="AM29" s="56"/>
      <c r="AN29" s="56"/>
      <c r="AO29" s="56"/>
      <c r="AP29" s="56"/>
      <c r="AQ29" s="56"/>
      <c r="AR29" s="56"/>
      <c r="AS29" s="56"/>
      <c r="AT29" s="56"/>
    </row>
    <row r="30" spans="1:46" s="2" customFormat="1" ht="34.5" customHeight="1" x14ac:dyDescent="0.15">
      <c r="A30" s="110"/>
      <c r="B30" s="111"/>
      <c r="C30" s="122"/>
      <c r="D30" s="122"/>
      <c r="E30" s="195" t="s">
        <v>4</v>
      </c>
      <c r="F30" s="196"/>
      <c r="G30" s="196"/>
      <c r="H30" s="196"/>
      <c r="I30" s="196"/>
      <c r="J30" s="196"/>
      <c r="K30" s="196"/>
      <c r="L30" s="196"/>
      <c r="M30" s="196"/>
      <c r="N30" s="196"/>
      <c r="O30" s="196"/>
      <c r="P30" s="88"/>
      <c r="Q30" s="17"/>
      <c r="R30" s="92"/>
      <c r="S30" s="92"/>
      <c r="T30" s="92"/>
      <c r="U30" s="92"/>
      <c r="V30" s="92"/>
      <c r="W30" s="92"/>
      <c r="X30" s="92"/>
      <c r="Y30" s="18"/>
      <c r="Z30" s="91"/>
      <c r="AA30" s="92"/>
      <c r="AB30" s="92"/>
      <c r="AC30" s="92"/>
      <c r="AD30" s="92"/>
      <c r="AE30" s="92"/>
      <c r="AF30" s="92"/>
      <c r="AG30" s="92"/>
      <c r="AH30" s="15"/>
      <c r="AI30" s="7"/>
      <c r="AJ30" s="56"/>
      <c r="AK30" s="56"/>
      <c r="AL30" s="56"/>
      <c r="AM30" s="56"/>
      <c r="AN30" s="56"/>
      <c r="AO30" s="56"/>
      <c r="AP30" s="56"/>
      <c r="AQ30" s="56"/>
      <c r="AR30" s="56"/>
      <c r="AS30" s="56"/>
      <c r="AT30" s="56"/>
    </row>
    <row r="31" spans="1:46" s="2" customFormat="1" ht="34.5" customHeight="1" x14ac:dyDescent="0.15">
      <c r="A31" s="110"/>
      <c r="B31" s="111"/>
      <c r="C31" s="122"/>
      <c r="D31" s="122"/>
      <c r="E31" s="87" t="s">
        <v>2</v>
      </c>
      <c r="F31" s="87"/>
      <c r="G31" s="87"/>
      <c r="H31" s="87"/>
      <c r="I31" s="87"/>
      <c r="J31" s="87"/>
      <c r="K31" s="87"/>
      <c r="L31" s="87"/>
      <c r="M31" s="87"/>
      <c r="N31" s="87"/>
      <c r="O31" s="87"/>
      <c r="P31" s="87"/>
      <c r="Q31" s="16" t="s">
        <v>23</v>
      </c>
      <c r="R31" s="128">
        <f>ROUNDUP(Z7,-3)</f>
        <v>7000</v>
      </c>
      <c r="S31" s="129"/>
      <c r="T31" s="129"/>
      <c r="U31" s="129"/>
      <c r="V31" s="129"/>
      <c r="W31" s="129"/>
      <c r="X31" s="129"/>
      <c r="Y31" s="14"/>
      <c r="Z31" s="12" t="s">
        <v>56</v>
      </c>
      <c r="AA31" s="164">
        <f>ROUNDUP(Z12,-3)</f>
        <v>5000</v>
      </c>
      <c r="AB31" s="165"/>
      <c r="AC31" s="165"/>
      <c r="AD31" s="165"/>
      <c r="AE31" s="165"/>
      <c r="AF31" s="165"/>
      <c r="AG31" s="165"/>
      <c r="AH31" s="15"/>
      <c r="AI31" s="7"/>
      <c r="AJ31" s="56"/>
      <c r="AK31" s="160">
        <f>ROUNDUP(SUM(Z7,Z12),-3)</f>
        <v>12000</v>
      </c>
      <c r="AL31" s="161"/>
      <c r="AM31" s="161"/>
      <c r="AN31" s="161"/>
      <c r="AO31" s="161"/>
      <c r="AP31" s="56"/>
      <c r="AQ31" s="56"/>
      <c r="AR31" s="56"/>
      <c r="AS31" s="56"/>
      <c r="AT31" s="56"/>
    </row>
    <row r="32" spans="1:46" s="2" customFormat="1" ht="34.5" customHeight="1" x14ac:dyDescent="0.15">
      <c r="A32" s="110"/>
      <c r="B32" s="111"/>
      <c r="C32" s="19"/>
      <c r="D32" s="20"/>
      <c r="E32" s="88" t="s">
        <v>7</v>
      </c>
      <c r="F32" s="87"/>
      <c r="G32" s="87"/>
      <c r="H32" s="87"/>
      <c r="I32" s="87"/>
      <c r="J32" s="87"/>
      <c r="K32" s="87"/>
      <c r="L32" s="87"/>
      <c r="M32" s="87"/>
      <c r="N32" s="87"/>
      <c r="O32" s="87"/>
      <c r="P32" s="87"/>
      <c r="Q32" s="16" t="s">
        <v>24</v>
      </c>
      <c r="R32" s="150">
        <f>ROUNDUP(Z8,-3)</f>
        <v>16000</v>
      </c>
      <c r="S32" s="151"/>
      <c r="T32" s="151"/>
      <c r="U32" s="151"/>
      <c r="V32" s="151"/>
      <c r="W32" s="151"/>
      <c r="X32" s="151"/>
      <c r="Y32" s="14"/>
      <c r="Z32" s="12" t="s">
        <v>57</v>
      </c>
      <c r="AA32" s="166">
        <f>ROUNDUP(Z13,-3)</f>
        <v>0</v>
      </c>
      <c r="AB32" s="167"/>
      <c r="AC32" s="167"/>
      <c r="AD32" s="167"/>
      <c r="AE32" s="167"/>
      <c r="AF32" s="167"/>
      <c r="AG32" s="167"/>
      <c r="AH32" s="15"/>
      <c r="AI32" s="7"/>
      <c r="AJ32" s="56"/>
      <c r="AK32" s="160">
        <f>SUM(R32+AA32)</f>
        <v>16000</v>
      </c>
      <c r="AL32" s="161"/>
      <c r="AM32" s="161"/>
      <c r="AN32" s="161"/>
      <c r="AO32" s="161"/>
      <c r="AP32" s="56"/>
      <c r="AQ32" s="56"/>
      <c r="AR32" s="56"/>
      <c r="AS32" s="56"/>
      <c r="AT32" s="56"/>
    </row>
    <row r="33" spans="1:49" s="2" customFormat="1" ht="34.5" customHeight="1" x14ac:dyDescent="0.15">
      <c r="A33" s="110"/>
      <c r="B33" s="111"/>
      <c r="C33" s="122" t="s">
        <v>16</v>
      </c>
      <c r="D33" s="122"/>
      <c r="E33" s="87" t="s">
        <v>8</v>
      </c>
      <c r="F33" s="87"/>
      <c r="G33" s="87"/>
      <c r="H33" s="87"/>
      <c r="I33" s="87"/>
      <c r="J33" s="87"/>
      <c r="K33" s="87"/>
      <c r="L33" s="87"/>
      <c r="M33" s="87"/>
      <c r="N33" s="87"/>
      <c r="O33" s="87"/>
      <c r="P33" s="87"/>
      <c r="Q33" s="16"/>
      <c r="R33" s="14"/>
      <c r="S33" s="14"/>
      <c r="T33" s="14"/>
      <c r="U33" s="14"/>
      <c r="V33" s="14"/>
      <c r="W33" s="14"/>
      <c r="X33" s="14"/>
      <c r="Y33" s="14"/>
      <c r="Z33" s="21"/>
      <c r="AA33" s="22"/>
      <c r="AB33" s="22"/>
      <c r="AC33" s="22"/>
      <c r="AD33" s="22"/>
      <c r="AE33" s="22"/>
      <c r="AF33" s="22"/>
      <c r="AG33" s="22"/>
      <c r="AH33" s="23"/>
      <c r="AI33" s="24"/>
      <c r="AJ33" s="56"/>
      <c r="AK33" s="56"/>
      <c r="AL33" s="56"/>
      <c r="AM33" s="56"/>
      <c r="AN33" s="56"/>
      <c r="AO33" s="56"/>
      <c r="AP33" s="56"/>
      <c r="AQ33" s="56"/>
      <c r="AR33" s="56"/>
      <c r="AS33" s="56"/>
      <c r="AT33" s="56"/>
    </row>
    <row r="34" spans="1:49" s="2" customFormat="1" ht="34.5" customHeight="1" x14ac:dyDescent="0.15">
      <c r="A34" s="110"/>
      <c r="B34" s="111"/>
      <c r="C34" s="122"/>
      <c r="D34" s="122"/>
      <c r="E34" s="87" t="s">
        <v>9</v>
      </c>
      <c r="F34" s="87"/>
      <c r="G34" s="87"/>
      <c r="H34" s="87"/>
      <c r="I34" s="87"/>
      <c r="J34" s="87"/>
      <c r="K34" s="87"/>
      <c r="L34" s="87"/>
      <c r="M34" s="87"/>
      <c r="N34" s="87"/>
      <c r="O34" s="87"/>
      <c r="P34" s="87"/>
      <c r="Q34" s="16"/>
      <c r="R34" s="14"/>
      <c r="S34" s="14"/>
      <c r="T34" s="14"/>
      <c r="U34" s="14"/>
      <c r="V34" s="14"/>
      <c r="W34" s="14"/>
      <c r="X34" s="14"/>
      <c r="Y34" s="14"/>
      <c r="Z34" s="21"/>
      <c r="AA34" s="22"/>
      <c r="AB34" s="22"/>
      <c r="AC34" s="22"/>
      <c r="AD34" s="22"/>
      <c r="AE34" s="22"/>
      <c r="AF34" s="22"/>
      <c r="AG34" s="22"/>
      <c r="AH34" s="23"/>
      <c r="AI34" s="24"/>
      <c r="AJ34" s="56"/>
      <c r="AK34" s="56"/>
      <c r="AL34" s="56"/>
      <c r="AM34" s="56"/>
      <c r="AN34" s="56"/>
      <c r="AO34" s="56"/>
      <c r="AP34" s="56"/>
      <c r="AQ34" s="56"/>
      <c r="AR34" s="56"/>
      <c r="AS34" s="56"/>
      <c r="AT34" s="56"/>
    </row>
    <row r="35" spans="1:49" s="2" customFormat="1" ht="34.5" customHeight="1" x14ac:dyDescent="0.15">
      <c r="A35" s="110"/>
      <c r="B35" s="111"/>
      <c r="C35" s="122"/>
      <c r="D35" s="122"/>
      <c r="E35" s="87" t="s">
        <v>2</v>
      </c>
      <c r="F35" s="87"/>
      <c r="G35" s="87"/>
      <c r="H35" s="87"/>
      <c r="I35" s="87"/>
      <c r="J35" s="87"/>
      <c r="K35" s="87"/>
      <c r="L35" s="87"/>
      <c r="M35" s="87"/>
      <c r="N35" s="87"/>
      <c r="O35" s="87"/>
      <c r="P35" s="87"/>
      <c r="Q35" s="16" t="s">
        <v>25</v>
      </c>
      <c r="R35" s="152">
        <f>ROUNDUP(Z9,-3)</f>
        <v>1000</v>
      </c>
      <c r="S35" s="153"/>
      <c r="T35" s="153"/>
      <c r="U35" s="153"/>
      <c r="V35" s="153"/>
      <c r="W35" s="153"/>
      <c r="X35" s="153"/>
      <c r="Y35" s="14"/>
      <c r="Z35" s="12" t="s">
        <v>58</v>
      </c>
      <c r="AA35" s="170">
        <f>ROUNDUP(Z14,-3)</f>
        <v>1000</v>
      </c>
      <c r="AB35" s="171"/>
      <c r="AC35" s="171"/>
      <c r="AD35" s="171"/>
      <c r="AE35" s="171"/>
      <c r="AF35" s="171"/>
      <c r="AG35" s="171"/>
      <c r="AH35" s="15"/>
      <c r="AI35" s="7"/>
      <c r="AJ35" s="56"/>
      <c r="AK35" s="160">
        <f>ROUNDUP(SUM(Z9,Z14),-3)</f>
        <v>1000</v>
      </c>
      <c r="AL35" s="161"/>
      <c r="AM35" s="161"/>
      <c r="AN35" s="161"/>
      <c r="AO35" s="161"/>
      <c r="AP35" s="56"/>
      <c r="AQ35" s="56"/>
      <c r="AR35" s="56"/>
      <c r="AS35" s="56"/>
      <c r="AT35" s="56"/>
    </row>
    <row r="36" spans="1:49" s="2" customFormat="1" ht="34.5" customHeight="1" x14ac:dyDescent="0.15">
      <c r="A36" s="110" t="s">
        <v>14</v>
      </c>
      <c r="B36" s="111"/>
      <c r="C36" s="122" t="s">
        <v>17</v>
      </c>
      <c r="D36" s="122"/>
      <c r="E36" s="87" t="s">
        <v>10</v>
      </c>
      <c r="F36" s="87"/>
      <c r="G36" s="87"/>
      <c r="H36" s="87"/>
      <c r="I36" s="87"/>
      <c r="J36" s="87"/>
      <c r="K36" s="87"/>
      <c r="L36" s="87"/>
      <c r="M36" s="87"/>
      <c r="N36" s="87"/>
      <c r="O36" s="87"/>
      <c r="P36" s="87"/>
      <c r="Q36" s="16"/>
      <c r="R36" s="118">
        <v>107000</v>
      </c>
      <c r="S36" s="119"/>
      <c r="T36" s="119"/>
      <c r="U36" s="119"/>
      <c r="V36" s="119"/>
      <c r="W36" s="119"/>
      <c r="X36" s="119"/>
      <c r="Y36" s="14"/>
      <c r="Z36" s="25"/>
      <c r="AA36" s="26"/>
      <c r="AB36" s="26"/>
      <c r="AC36" s="26"/>
      <c r="AD36" s="26"/>
      <c r="AE36" s="26"/>
      <c r="AF36" s="26"/>
      <c r="AG36" s="26"/>
      <c r="AH36" s="27"/>
      <c r="AI36" s="7"/>
      <c r="AJ36" s="56"/>
      <c r="AK36" s="162"/>
      <c r="AL36" s="161"/>
      <c r="AM36" s="161"/>
      <c r="AN36" s="161"/>
      <c r="AO36" s="161"/>
      <c r="AP36" s="56"/>
      <c r="AQ36" s="56"/>
      <c r="AR36" s="56"/>
      <c r="AS36" s="56"/>
      <c r="AT36" s="56"/>
    </row>
    <row r="37" spans="1:49" s="2" customFormat="1" ht="16.5" customHeight="1" x14ac:dyDescent="0.15">
      <c r="A37" s="110"/>
      <c r="B37" s="111"/>
      <c r="C37" s="122"/>
      <c r="D37" s="122"/>
      <c r="E37" s="125" t="s">
        <v>50</v>
      </c>
      <c r="F37" s="126"/>
      <c r="G37" s="126"/>
      <c r="H37" s="126"/>
      <c r="I37" s="126"/>
      <c r="J37" s="126"/>
      <c r="K37" s="126"/>
      <c r="L37" s="126"/>
      <c r="M37" s="126"/>
      <c r="N37" s="126"/>
      <c r="O37" s="126"/>
      <c r="P37" s="127"/>
      <c r="Q37" s="125"/>
      <c r="R37" s="157">
        <f>SUM(48000*K38)</f>
        <v>48000</v>
      </c>
      <c r="S37" s="157"/>
      <c r="T37" s="157"/>
      <c r="U37" s="157"/>
      <c r="V37" s="157"/>
      <c r="W37" s="157"/>
      <c r="X37" s="157"/>
      <c r="Y37" s="126"/>
      <c r="Z37" s="29"/>
      <c r="AA37" s="30"/>
      <c r="AB37" s="30"/>
      <c r="AC37" s="30"/>
      <c r="AD37" s="30"/>
      <c r="AE37" s="30"/>
      <c r="AF37" s="30"/>
      <c r="AG37" s="30"/>
      <c r="AH37" s="31"/>
      <c r="AI37" s="24"/>
      <c r="AJ37" s="56"/>
      <c r="AK37" s="162"/>
      <c r="AL37" s="161"/>
      <c r="AM37" s="161"/>
      <c r="AN37" s="161"/>
      <c r="AO37" s="161"/>
      <c r="AP37" s="56"/>
      <c r="AQ37" s="56"/>
      <c r="AR37" s="56"/>
      <c r="AS37" s="56"/>
      <c r="AT37" s="56"/>
    </row>
    <row r="38" spans="1:49" s="2" customFormat="1" ht="16.5" customHeight="1" x14ac:dyDescent="0.15">
      <c r="A38" s="110"/>
      <c r="B38" s="111"/>
      <c r="C38" s="122"/>
      <c r="D38" s="122"/>
      <c r="E38" s="154" t="s">
        <v>95</v>
      </c>
      <c r="F38" s="155"/>
      <c r="G38" s="155"/>
      <c r="H38" s="155"/>
      <c r="I38" s="155"/>
      <c r="J38" s="9" t="s">
        <v>51</v>
      </c>
      <c r="K38" s="156">
        <f>R4</f>
        <v>1</v>
      </c>
      <c r="L38" s="155"/>
      <c r="M38" s="9" t="s">
        <v>52</v>
      </c>
      <c r="N38" s="9" t="s">
        <v>42</v>
      </c>
      <c r="O38" s="9"/>
      <c r="P38" s="32"/>
      <c r="Q38" s="154"/>
      <c r="R38" s="158"/>
      <c r="S38" s="158"/>
      <c r="T38" s="158"/>
      <c r="U38" s="158"/>
      <c r="V38" s="158"/>
      <c r="W38" s="158"/>
      <c r="X38" s="158"/>
      <c r="Y38" s="155"/>
      <c r="Z38" s="33"/>
      <c r="AA38" s="34"/>
      <c r="AB38" s="34"/>
      <c r="AC38" s="34"/>
      <c r="AD38" s="34"/>
      <c r="AE38" s="34"/>
      <c r="AF38" s="34"/>
      <c r="AG38" s="34"/>
      <c r="AH38" s="35"/>
      <c r="AI38" s="24"/>
      <c r="AJ38" s="56"/>
      <c r="AK38" s="161"/>
      <c r="AL38" s="161"/>
      <c r="AM38" s="161"/>
      <c r="AN38" s="161"/>
      <c r="AO38" s="161"/>
      <c r="AP38" s="57"/>
      <c r="AQ38" s="57"/>
      <c r="AR38" s="57"/>
      <c r="AS38" s="57"/>
      <c r="AT38" s="57"/>
    </row>
    <row r="39" spans="1:49" s="2" customFormat="1" ht="34.5" customHeight="1" x14ac:dyDescent="0.15">
      <c r="A39" s="110"/>
      <c r="B39" s="111"/>
      <c r="C39" s="122"/>
      <c r="D39" s="122"/>
      <c r="E39" s="87" t="s">
        <v>2</v>
      </c>
      <c r="F39" s="87"/>
      <c r="G39" s="87"/>
      <c r="H39" s="87"/>
      <c r="I39" s="87"/>
      <c r="J39" s="87"/>
      <c r="K39" s="87"/>
      <c r="L39" s="87"/>
      <c r="M39" s="87"/>
      <c r="N39" s="87"/>
      <c r="O39" s="87"/>
      <c r="P39" s="87"/>
      <c r="Q39" s="16" t="s">
        <v>64</v>
      </c>
      <c r="R39" s="148">
        <f>SUM(R36:X38)</f>
        <v>155000</v>
      </c>
      <c r="S39" s="149"/>
      <c r="T39" s="149"/>
      <c r="U39" s="149"/>
      <c r="V39" s="149"/>
      <c r="W39" s="149"/>
      <c r="X39" s="149"/>
      <c r="Y39" s="14"/>
      <c r="Z39" s="36"/>
      <c r="AA39" s="37"/>
      <c r="AB39" s="37"/>
      <c r="AC39" s="37"/>
      <c r="AD39" s="37"/>
      <c r="AE39" s="37"/>
      <c r="AF39" s="37"/>
      <c r="AG39" s="37"/>
      <c r="AH39" s="38"/>
      <c r="AI39" s="7"/>
      <c r="AJ39" s="56"/>
      <c r="AK39" s="162"/>
      <c r="AL39" s="161"/>
      <c r="AM39" s="161"/>
      <c r="AN39" s="161"/>
      <c r="AO39" s="161"/>
      <c r="AP39" s="56"/>
      <c r="AQ39" s="56"/>
      <c r="AR39" s="56"/>
      <c r="AS39" s="56"/>
      <c r="AT39" s="56"/>
    </row>
    <row r="40" spans="1:49" s="2" customFormat="1" ht="34.5" customHeight="1" x14ac:dyDescent="0.15">
      <c r="A40" s="110"/>
      <c r="B40" s="111"/>
      <c r="C40" s="122" t="s">
        <v>18</v>
      </c>
      <c r="D40" s="122"/>
      <c r="E40" s="123" t="s">
        <v>11</v>
      </c>
      <c r="F40" s="124"/>
      <c r="G40" s="124"/>
      <c r="H40" s="124"/>
      <c r="I40" s="124"/>
      <c r="J40" s="124"/>
      <c r="K40" s="124"/>
      <c r="L40" s="124"/>
      <c r="M40" s="124"/>
      <c r="N40" s="124"/>
      <c r="O40" s="124"/>
      <c r="P40" s="124"/>
      <c r="Q40" s="91" t="s">
        <v>65</v>
      </c>
      <c r="R40" s="75">
        <f>IF(AJ40&lt;AJ41,AJ40,AJ41)</f>
        <v>13400</v>
      </c>
      <c r="S40" s="75"/>
      <c r="T40" s="75"/>
      <c r="U40" s="75"/>
      <c r="V40" s="75"/>
      <c r="W40" s="75"/>
      <c r="X40" s="75"/>
      <c r="Y40" s="75"/>
      <c r="Z40" s="39"/>
      <c r="AA40" s="40"/>
      <c r="AB40" s="40"/>
      <c r="AC40" s="40"/>
      <c r="AD40" s="40"/>
      <c r="AE40" s="40"/>
      <c r="AF40" s="40"/>
      <c r="AG40" s="40"/>
      <c r="AH40" s="41"/>
      <c r="AI40" s="7"/>
      <c r="AJ40" s="163">
        <f>IF(SUM((R28-(R31+R32+R35+R39))*0.2)&lt;0,0,SUM((R28-(R31+R32+R35+R39))*0.2))</f>
        <v>13400</v>
      </c>
      <c r="AK40" s="163"/>
      <c r="AL40" s="163"/>
      <c r="AM40" s="163"/>
      <c r="AN40" s="163">
        <f>SUM((AK28-(AK31+AK32+AK35+R39))*0.2)</f>
        <v>36400</v>
      </c>
      <c r="AO40" s="163"/>
      <c r="AP40" s="163"/>
      <c r="AQ40" s="163"/>
      <c r="AR40" s="161">
        <f>ROUNDUP(IF(AN40&lt;AJ41,AN40,AJ41),-3)</f>
        <v>37000</v>
      </c>
      <c r="AS40" s="161"/>
      <c r="AT40" s="56"/>
    </row>
    <row r="41" spans="1:49" s="2" customFormat="1" ht="34.5" customHeight="1" x14ac:dyDescent="0.15">
      <c r="A41" s="110"/>
      <c r="B41" s="111"/>
      <c r="C41" s="122"/>
      <c r="D41" s="122"/>
      <c r="E41" s="124"/>
      <c r="F41" s="124"/>
      <c r="G41" s="124"/>
      <c r="H41" s="124"/>
      <c r="I41" s="124"/>
      <c r="J41" s="124"/>
      <c r="K41" s="124"/>
      <c r="L41" s="124"/>
      <c r="M41" s="124"/>
      <c r="N41" s="124"/>
      <c r="O41" s="124"/>
      <c r="P41" s="124"/>
      <c r="Q41" s="91"/>
      <c r="R41" s="77"/>
      <c r="S41" s="77"/>
      <c r="T41" s="77"/>
      <c r="U41" s="77"/>
      <c r="V41" s="77"/>
      <c r="W41" s="77"/>
      <c r="X41" s="77"/>
      <c r="Y41" s="77"/>
      <c r="Z41" s="36"/>
      <c r="AA41" s="37"/>
      <c r="AB41" s="37"/>
      <c r="AC41" s="37"/>
      <c r="AD41" s="37"/>
      <c r="AE41" s="37"/>
      <c r="AF41" s="37"/>
      <c r="AG41" s="37"/>
      <c r="AH41" s="38"/>
      <c r="AI41" s="7"/>
      <c r="AJ41" s="163">
        <f>SUM(R39*2)</f>
        <v>310000</v>
      </c>
      <c r="AK41" s="163"/>
      <c r="AL41" s="163"/>
      <c r="AM41" s="163"/>
      <c r="AN41" s="163"/>
      <c r="AO41" s="163"/>
      <c r="AP41" s="163"/>
      <c r="AQ41" s="163"/>
      <c r="AR41" s="56"/>
      <c r="AS41" s="56"/>
      <c r="AT41" s="56"/>
    </row>
    <row r="42" spans="1:49" s="2" customFormat="1" ht="34.5" customHeight="1" thickBot="1" x14ac:dyDescent="0.2">
      <c r="A42" s="192" t="str">
        <f>IF(R3="賞与等","給料等","賞与等")&amp;"の差押禁止額（②＋③＋④＋⑨＋⑩）"</f>
        <v>賞与等の差押禁止額（②＋③＋④＋⑨＋⑩）</v>
      </c>
      <c r="B42" s="193"/>
      <c r="C42" s="193"/>
      <c r="D42" s="193"/>
      <c r="E42" s="193"/>
      <c r="F42" s="193"/>
      <c r="G42" s="193"/>
      <c r="H42" s="193"/>
      <c r="I42" s="193"/>
      <c r="J42" s="193"/>
      <c r="K42" s="193"/>
      <c r="L42" s="193"/>
      <c r="M42" s="193"/>
      <c r="N42" s="193"/>
      <c r="O42" s="193"/>
      <c r="P42" s="193"/>
      <c r="Q42" s="42" t="s">
        <v>66</v>
      </c>
      <c r="R42" s="79">
        <f>ROUNDUP(SUM(R31,R32,R35,R39,R40),-3)</f>
        <v>193000</v>
      </c>
      <c r="S42" s="80"/>
      <c r="T42" s="80"/>
      <c r="U42" s="80"/>
      <c r="V42" s="80"/>
      <c r="W42" s="80"/>
      <c r="X42" s="80"/>
      <c r="Y42" s="43"/>
      <c r="Z42" s="39"/>
      <c r="AA42" s="40"/>
      <c r="AB42" s="40"/>
      <c r="AC42" s="40"/>
      <c r="AD42" s="40"/>
      <c r="AE42" s="40"/>
      <c r="AF42" s="40"/>
      <c r="AG42" s="40"/>
      <c r="AH42" s="41"/>
      <c r="AI42" s="7"/>
      <c r="AJ42" s="160">
        <f>ROUNDUP(SUM(AK31,AK32,AK35,R39,AR40),-3)</f>
        <v>221000</v>
      </c>
      <c r="AK42" s="161"/>
      <c r="AL42" s="161"/>
      <c r="AM42" s="161"/>
      <c r="AN42" s="161"/>
      <c r="AO42" s="161"/>
      <c r="AP42" s="161"/>
      <c r="AQ42" s="161"/>
      <c r="AR42" s="56"/>
      <c r="AS42" s="56"/>
      <c r="AT42" s="56"/>
    </row>
    <row r="43" spans="1:49" s="2" customFormat="1" ht="34.5" customHeight="1" thickBot="1" x14ac:dyDescent="0.2">
      <c r="A43" s="114" t="s">
        <v>60</v>
      </c>
      <c r="B43" s="115"/>
      <c r="C43" s="115"/>
      <c r="D43" s="115"/>
      <c r="E43" s="115"/>
      <c r="F43" s="115"/>
      <c r="G43" s="115"/>
      <c r="H43" s="115"/>
      <c r="I43" s="115"/>
      <c r="J43" s="115"/>
      <c r="K43" s="115"/>
      <c r="L43" s="115"/>
      <c r="M43" s="115"/>
      <c r="N43" s="115"/>
      <c r="O43" s="115"/>
      <c r="P43" s="194"/>
      <c r="Q43" s="44" t="s">
        <v>67</v>
      </c>
      <c r="R43" s="81">
        <f>IF(SUM(R28-R42)&lt;=0,0,SUM(R28-R42))</f>
        <v>53000</v>
      </c>
      <c r="S43" s="82"/>
      <c r="T43" s="82"/>
      <c r="U43" s="82"/>
      <c r="V43" s="82"/>
      <c r="W43" s="82"/>
      <c r="X43" s="82"/>
      <c r="Y43" s="45"/>
      <c r="Z43" s="46"/>
      <c r="AA43" s="81">
        <f>SUM(AK28-AJ42)-IF(R43&lt;=0,0,R43)</f>
        <v>92000</v>
      </c>
      <c r="AB43" s="82"/>
      <c r="AC43" s="82"/>
      <c r="AD43" s="82"/>
      <c r="AE43" s="82"/>
      <c r="AF43" s="82"/>
      <c r="AG43" s="82"/>
      <c r="AH43" s="47"/>
      <c r="AI43" s="7"/>
      <c r="AJ43" s="160">
        <f>SUM(AK28-AJ42)</f>
        <v>145000</v>
      </c>
      <c r="AK43" s="161"/>
      <c r="AL43" s="161"/>
      <c r="AM43" s="161"/>
      <c r="AN43" s="161"/>
      <c r="AO43" s="161"/>
      <c r="AP43" s="161"/>
      <c r="AQ43" s="161"/>
      <c r="AR43" s="56"/>
      <c r="AS43" s="56"/>
      <c r="AT43" s="56"/>
      <c r="AW43" s="6"/>
    </row>
    <row r="44" spans="1:49" s="2" customFormat="1" ht="15.75" customHeight="1" x14ac:dyDescent="0.15">
      <c r="A44" s="74"/>
      <c r="B44" s="74"/>
      <c r="C44" s="74"/>
      <c r="D44" s="74"/>
      <c r="E44" s="74"/>
      <c r="F44" s="53"/>
      <c r="G44" s="74"/>
      <c r="H44" s="53" t="s">
        <v>90</v>
      </c>
      <c r="I44" s="74"/>
      <c r="J44" s="74"/>
      <c r="K44" s="74"/>
      <c r="L44" s="74"/>
      <c r="M44" s="74"/>
      <c r="N44" s="74"/>
      <c r="O44" s="74"/>
      <c r="P44" s="74"/>
      <c r="Q44" s="74"/>
      <c r="R44" s="74"/>
      <c r="S44" s="74"/>
      <c r="T44" s="74"/>
      <c r="U44" s="74"/>
      <c r="V44" s="74"/>
      <c r="W44" s="74"/>
      <c r="X44" s="74"/>
      <c r="Y44" s="168" t="s">
        <v>93</v>
      </c>
      <c r="Z44" s="169"/>
      <c r="AA44" s="169"/>
      <c r="AB44" s="169"/>
      <c r="AC44" s="169"/>
      <c r="AD44" s="169"/>
      <c r="AE44" s="169"/>
      <c r="AF44" s="169"/>
      <c r="AG44" s="169"/>
      <c r="AH44" s="169"/>
      <c r="AI44" s="169"/>
      <c r="AJ44" s="56"/>
      <c r="AK44" s="56"/>
      <c r="AL44" s="56"/>
      <c r="AM44" s="56"/>
      <c r="AN44" s="56"/>
      <c r="AO44" s="56"/>
      <c r="AP44" s="56"/>
      <c r="AQ44" s="56"/>
      <c r="AR44" s="56"/>
      <c r="AS44" s="56"/>
      <c r="AT44" s="56"/>
    </row>
    <row r="45" spans="1:49" s="2" customFormat="1" ht="27"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49" s="2" customFormat="1" ht="27" customHeight="1" x14ac:dyDescent="0.15">
      <c r="A46" s="4"/>
      <c r="B46" s="4" t="s">
        <v>76</v>
      </c>
      <c r="C46" s="6" t="s">
        <v>77</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49" ht="26.1" customHeight="1" x14ac:dyDescent="0.15">
      <c r="B47" s="1">
        <v>1</v>
      </c>
      <c r="D47" s="1" t="s">
        <v>86</v>
      </c>
    </row>
    <row r="48" spans="1:49" ht="26.1" customHeight="1" x14ac:dyDescent="0.15">
      <c r="D48" s="1" t="s">
        <v>94</v>
      </c>
    </row>
    <row r="49" spans="2:5" ht="26.1" customHeight="1" x14ac:dyDescent="0.15">
      <c r="D49" s="1" t="s">
        <v>78</v>
      </c>
      <c r="E49" s="1" t="s">
        <v>79</v>
      </c>
    </row>
    <row r="50" spans="2:5" ht="26.1" customHeight="1" x14ac:dyDescent="0.15">
      <c r="E50" s="1" t="s">
        <v>80</v>
      </c>
    </row>
    <row r="51" spans="2:5" ht="26.1" customHeight="1" x14ac:dyDescent="0.15">
      <c r="B51" s="1">
        <v>2</v>
      </c>
      <c r="D51" s="1" t="s">
        <v>81</v>
      </c>
    </row>
    <row r="52" spans="2:5" ht="26.1" customHeight="1" x14ac:dyDescent="0.15">
      <c r="B52" s="1">
        <v>3</v>
      </c>
      <c r="D52" s="1" t="s">
        <v>82</v>
      </c>
    </row>
    <row r="53" spans="2:5" ht="26.1" customHeight="1" x14ac:dyDescent="0.15">
      <c r="B53" s="1">
        <v>4</v>
      </c>
      <c r="D53" s="1" t="s">
        <v>84</v>
      </c>
    </row>
    <row r="54" spans="2:5" ht="26.1" customHeight="1" x14ac:dyDescent="0.15">
      <c r="B54" s="1">
        <v>5</v>
      </c>
      <c r="D54" s="1" t="s">
        <v>85</v>
      </c>
    </row>
    <row r="55" spans="2:5" ht="26.1" customHeight="1" x14ac:dyDescent="0.15">
      <c r="B55" s="1">
        <v>6</v>
      </c>
      <c r="D55" s="1" t="s">
        <v>96</v>
      </c>
    </row>
  </sheetData>
  <mergeCells count="96">
    <mergeCell ref="X23:AI23"/>
    <mergeCell ref="A24:P24"/>
    <mergeCell ref="Q24:Y24"/>
    <mergeCell ref="A25:B28"/>
    <mergeCell ref="B4:J4"/>
    <mergeCell ref="R4:X4"/>
    <mergeCell ref="B16:AG16"/>
    <mergeCell ref="B6:X6"/>
    <mergeCell ref="A22:AI22"/>
    <mergeCell ref="B7:G9"/>
    <mergeCell ref="H7:I7"/>
    <mergeCell ref="H8:I8"/>
    <mergeCell ref="H9:I9"/>
    <mergeCell ref="H12:I12"/>
    <mergeCell ref="H13:I13"/>
    <mergeCell ref="B12:G14"/>
    <mergeCell ref="H14:I14"/>
    <mergeCell ref="B11:X11"/>
    <mergeCell ref="J9:W9"/>
    <mergeCell ref="Z9:AF9"/>
    <mergeCell ref="E28:P28"/>
    <mergeCell ref="R28:X28"/>
    <mergeCell ref="Z24:AH24"/>
    <mergeCell ref="AA28:AG28"/>
    <mergeCell ref="Z25:AG25"/>
    <mergeCell ref="Z26:AG26"/>
    <mergeCell ref="Z27:AG27"/>
    <mergeCell ref="E25:P25"/>
    <mergeCell ref="Q25:X25"/>
    <mergeCell ref="E26:P26"/>
    <mergeCell ref="Q26:X26"/>
    <mergeCell ref="E27:P27"/>
    <mergeCell ref="Q27:X27"/>
    <mergeCell ref="A29:B35"/>
    <mergeCell ref="C29:D31"/>
    <mergeCell ref="E29:P29"/>
    <mergeCell ref="R29:X29"/>
    <mergeCell ref="E30:P30"/>
    <mergeCell ref="R30:X30"/>
    <mergeCell ref="E31:P31"/>
    <mergeCell ref="R31:X31"/>
    <mergeCell ref="E32:P32"/>
    <mergeCell ref="R32:X32"/>
    <mergeCell ref="E37:P37"/>
    <mergeCell ref="Q37:Q38"/>
    <mergeCell ref="R37:X38"/>
    <mergeCell ref="Y37:Y38"/>
    <mergeCell ref="C33:D35"/>
    <mergeCell ref="E33:P33"/>
    <mergeCell ref="E34:P34"/>
    <mergeCell ref="E35:P35"/>
    <mergeCell ref="R35:X35"/>
    <mergeCell ref="A42:P42"/>
    <mergeCell ref="R42:X42"/>
    <mergeCell ref="A43:P43"/>
    <mergeCell ref="R43:X43"/>
    <mergeCell ref="E38:I38"/>
    <mergeCell ref="K38:L38"/>
    <mergeCell ref="E39:P39"/>
    <mergeCell ref="R39:X39"/>
    <mergeCell ref="C40:D41"/>
    <mergeCell ref="E40:P41"/>
    <mergeCell ref="Q40:Q41"/>
    <mergeCell ref="R40:Y41"/>
    <mergeCell ref="A36:B41"/>
    <mergeCell ref="C36:D39"/>
    <mergeCell ref="E36:P36"/>
    <mergeCell ref="R36:X36"/>
    <mergeCell ref="R3:X3"/>
    <mergeCell ref="Z11:AF11"/>
    <mergeCell ref="Z12:AF12"/>
    <mergeCell ref="Z13:AF13"/>
    <mergeCell ref="Z14:AF14"/>
    <mergeCell ref="Z6:AF6"/>
    <mergeCell ref="Z7:AF7"/>
    <mergeCell ref="Z8:AF8"/>
    <mergeCell ref="Y44:AI44"/>
    <mergeCell ref="AA35:AG35"/>
    <mergeCell ref="AK37:AO38"/>
    <mergeCell ref="AK31:AO31"/>
    <mergeCell ref="AK32:AO32"/>
    <mergeCell ref="AK35:AO35"/>
    <mergeCell ref="AK36:AO36"/>
    <mergeCell ref="Z29:AG29"/>
    <mergeCell ref="AK28:AO28"/>
    <mergeCell ref="AR40:AS40"/>
    <mergeCell ref="AA43:AG43"/>
    <mergeCell ref="AK39:AO39"/>
    <mergeCell ref="AJ40:AM40"/>
    <mergeCell ref="AN40:AQ40"/>
    <mergeCell ref="AJ42:AQ42"/>
    <mergeCell ref="AJ41:AQ41"/>
    <mergeCell ref="AJ43:AQ43"/>
    <mergeCell ref="AA31:AG31"/>
    <mergeCell ref="AA32:AG32"/>
    <mergeCell ref="Z30:AG30"/>
  </mergeCells>
  <phoneticPr fontId="1"/>
  <conditionalFormatting sqref="A17:XFD23 A33:XFD34 A26:Q27 A28:R32 A36:AK36 A35:R35 Y35:AA35 A38:D38 A37:E37 AJ38 Q37:R37 AJ37:AK37 Y37:Z37 Y39:AA39 A39:R40 A41:Q41 Z40 A42:R43 Y43:AA43 Y42:AJ42 AT42:XFD42 AU38:XFD41 AI35:AK35 Y31:AA32 Y28:AA28 AI28:AK28 A24:Z25 AI24:XFD24 AH39:AK39 Y26:Z27 AH25:XFD27 Y29:Z30 AH29:XFD30 AP28:XFD28 AI31:AK32 AP31:XFD32 AP35:XFD37 AH43:AJ43 AR43:XFD43 A44:XFD1048576">
    <cfRule type="containsText" dxfId="0" priority="2" operator="containsText" text="(例)">
      <formula>NOT(ISERROR(SEARCH("(例)",A17)))</formula>
    </cfRule>
  </conditionalFormatting>
  <dataValidations count="1">
    <dataValidation type="list" allowBlank="1" showInputMessage="1" showErrorMessage="1" sqref="R3:X3" xr:uid="{00000000-0002-0000-0100-000000000000}">
      <formula1>"給料等,賞与等"</formula1>
    </dataValidation>
  </dataValidations>
  <pageMargins left="0.70866141732283472" right="0.70866141732283472" top="0.74803149606299213" bottom="0.55118110236220474" header="0.31496062992125984" footer="0.31496062992125984"/>
  <pageSetup paperSize="9" orientation="portrait"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給料</vt:lpstr>
      <vt:lpstr>給料と賞与</vt:lpstr>
      <vt:lpstr>給料!Print_Area</vt:lpstr>
      <vt:lpstr>給料と賞与!Print_Area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佑紀</dc:creator>
  <cp:lastModifiedBy>中村　陽樹</cp:lastModifiedBy>
  <cp:lastPrinted>2021-10-05T04:50:16Z</cp:lastPrinted>
  <dcterms:created xsi:type="dcterms:W3CDTF">2014-12-06T06:40:04Z</dcterms:created>
  <dcterms:modified xsi:type="dcterms:W3CDTF">2026-03-17T05:49:16Z</dcterms:modified>
</cp:coreProperties>
</file>